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10" tabRatio="500" activeTab="0"/>
  </bookViews>
  <sheets>
    <sheet name="план реализации 2021" sheetId="1" r:id="rId1"/>
  </sheets>
  <definedNames>
    <definedName name="Print_Area_0" localSheetId="0">'план реализации 2021'!$A$1:$L$178</definedName>
    <definedName name="Print_Area_0_0" localSheetId="0">'план реализации 2021'!$A$1:$L$174</definedName>
    <definedName name="Print_Area_0_0_0" localSheetId="0">'план реализации 2021'!$A$1:$L$171</definedName>
    <definedName name="Print_Titles_0" localSheetId="0">'план реализации 2021'!$3:$4</definedName>
    <definedName name="Print_Titles_0_0" localSheetId="0">'план реализации 2021'!$3:$4</definedName>
    <definedName name="_xlnm.Print_Titles" localSheetId="0">'план реализации 2021'!$3:$4</definedName>
    <definedName name="_xlnm.Print_Area" localSheetId="0">'план реализации 2021'!$A$1:$M$178</definedName>
    <definedName name="отчёт" localSheetId="0">'план реализации 2021'!$3:$4</definedName>
  </definedNames>
  <calcPr fullCalcOnLoad="1"/>
</workbook>
</file>

<file path=xl/sharedStrings.xml><?xml version="1.0" encoding="utf-8"?>
<sst xmlns="http://schemas.openxmlformats.org/spreadsheetml/2006/main" count="888" uniqueCount="408">
  <si>
    <t>ОТЧЕТ
об исполнении плана реализации государственной программы Кировской области 
«Охрана окружающей среды, воспроизводство и использование природных ресурсов» 
За 2021 год</t>
  </si>
  <si>
    <t>Приложение № 1</t>
  </si>
  <si>
    <t>№ п/п</t>
  </si>
  <si>
    <t>Наименование государственной программы, подпрограммы, отдельного мероприятия, проекта, мероприятия</t>
  </si>
  <si>
    <t xml:space="preserve">Ответственный исполнитель, соисполнитель, участник </t>
  </si>
  <si>
    <t xml:space="preserve">Плановый срок </t>
  </si>
  <si>
    <t>Фактический срок</t>
  </si>
  <si>
    <t>Источник финансирования</t>
  </si>
  <si>
    <t xml:space="preserve">Плановые расходы  на 2021 год (тыс. рублей)
</t>
  </si>
  <si>
    <t>Фактические расходы за  2021 год (тыс. рублей)</t>
  </si>
  <si>
    <t>Отношение фактических расходов к плановым (процентов)</t>
  </si>
  <si>
    <t>Результат реализации мероприятия государственной программы (краткое описание)</t>
  </si>
  <si>
    <t>Статус выполнения мероприятия</t>
  </si>
  <si>
    <t xml:space="preserve">начало реализации </t>
  </si>
  <si>
    <t xml:space="preserve">окончание реализации </t>
  </si>
  <si>
    <t xml:space="preserve">Государственная программа Кировской области «Охрана окружающей среды, воспроизводство и использование природных ресурсов» </t>
  </si>
  <si>
    <t>Албегова А.В. – министр охраны окружающей среды Кировской области;
Михайлов М.В. - руководитель региональной службы по тарифам Кировской области;
Лебедев Д.С. - и.о. министра лесного хозяйства Кировской области;
Селезнёв И.Н. - министр строительства, энергетики и жилищно-коммунального хозяйства Кировской области</t>
  </si>
  <si>
    <t>всего</t>
  </si>
  <si>
    <t>федеральный бюджет</t>
  </si>
  <si>
    <t>областной бюджет</t>
  </si>
  <si>
    <t>местный бюджет</t>
  </si>
  <si>
    <t>внебюджетные источники</t>
  </si>
  <si>
    <t>1.</t>
  </si>
  <si>
    <t xml:space="preserve">Отдельное мероприятие «Развитие водохозяйственного комплекса» </t>
  </si>
  <si>
    <t>Горченко П.А. – начальник отдела водных ресурсов министерства охраны окружающей среды Кировской области;
органы местного самоуправления (по согласованию)</t>
  </si>
  <si>
    <t>1.1.</t>
  </si>
  <si>
    <t>Строительство  берегоукрепления Белохолуницкого водохранилища  в г. Белая Холуница Белохолуницкого района Кировской области</t>
  </si>
  <si>
    <t>1.1.1.</t>
  </si>
  <si>
    <t>Горченко П.А. – начальник отдела водных ресурсов министерства охраны окружающей среды Кировской области;
Кашин С.А. - глава Белохолуницкого городского поселения</t>
  </si>
  <si>
    <t>Проектная документация откорректирована по замечаниям Росводресурсов,  положительное заключение государственной экспертизы не получено в связи с нарушением сроков выполнения работ исполнителем по муниципальному контракту.</t>
  </si>
  <si>
    <t>Не выполнено</t>
  </si>
  <si>
    <t>1.2.</t>
  </si>
  <si>
    <t>Капитальный ремонт гидроузла руслового пруда на реке Ивкина для хозяйственно-питьевого водоснабжения пгт Нижнеивкино Куменского района Кировской области</t>
  </si>
  <si>
    <t>Горченко П.А. – начальник отдела водных ресурсов министерства охраны окружающей среды Кировской области;
Шиндорикова О.Б. - глава администрации Нижнеивкинского городского поселения</t>
  </si>
  <si>
    <t>1.2.1.</t>
  </si>
  <si>
    <t>Выполнение работ по капитальному ремонту гидроузла руслового пруда на реке Ивкина для хозяйственно-питьевого водоснабжения пгт Нижнеивкино Куменского района Кировской области</t>
  </si>
  <si>
    <t xml:space="preserve">Выполнен ремонт трубчатого водоспуска, водослива с широким порогом, конструкций пешеходного моста через водослив. Объект введен в эксплуатацию. Гидроузел приведен в безопасное техническое состояние.
План по местному бюджету не корректировался в связи с тем, что не вносились изменения в государственную программу в части уточнения годовых объемов финансирования </t>
  </si>
  <si>
    <t>Выполнено</t>
  </si>
  <si>
    <t>2.</t>
  </si>
  <si>
    <t xml:space="preserve">Отдельное мероприятие «Охрана, воспроизводство и регулирование использования объектов животного мира и среды их обитания»                                                             </t>
  </si>
  <si>
    <t xml:space="preserve">Ложкин А.В. –  и.о. министра лесного хозяйства Кировской области (до 15.02.2021);
Анисимов Д.С.  – заместитель министра охраны окружающей среды Кировской области (с 15.02.2021);   
Разумов А.А.  – и.о. директора КОГКУ «Кировский областной центр охраны и использования животного мира»                                        </t>
  </si>
  <si>
    <t>2.1.</t>
  </si>
  <si>
    <t>Осуществление переданных полномочий Российской Федерации в области охраны и использования объектов животного мира, в том числе федеральный государственный надзор в области охраны, воспроизводства и использования объектов животного мира и среды их обитания (за исключением охотничьих ресурсов и водных биологических ресурсов)</t>
  </si>
  <si>
    <t>Шалагинов О.Н. - начальник управления охраны и использования животного мира министерства охраны окружающей среды Кировской области;   
Разумов А.А.  – и.о. директора КОГКУ «Кировский областной центр охраны и использования животного мира»</t>
  </si>
  <si>
    <t>Осуществлен федеральный государственный контроль (надзор) в области охраны, воспроизводства и использования объектов животного мира и среды их обитания. Выполнена научно-исследовательская работа по разработке рекомендаций по осуществлению охраны объектов животного мира (за исключением охотничьих ресурсов и водных биологических ресурсов), путем изготовления искусственных гнездовых платформ для хищных птиц на территории Кировской области</t>
  </si>
  <si>
    <t>2.2.</t>
  </si>
  <si>
    <t>Осуществление переданных полномочий Российской Федерации в области охоты и сохранения охотничьих ресурсов, а также осуществление сохранения и использования охотничьих ресурсов и федерального государственного охотничьего надзора</t>
  </si>
  <si>
    <t>Ложкин А.В. - и.о. министра лесного хозяйства Кировской области (до 15.02.2021);
Шалагинов О.Н. - начальник управления охраны и использования животного мира министерства охраны окружающей среды Кировской области   (с 15.02.2021);
Разумов А.А.  – и.о. директора КОГКУ «Кировский областной центр охраны и использования животного мира»</t>
  </si>
  <si>
    <t xml:space="preserve">Организовано и осуществлено сохранение и использование охотничьих ресурсов и среды их обитания. Утверждены лимиты и квоты добычи охотничьих ресурсов (Указ Губернатора Кировской области от 23.07.2021 № 104 «Об утверждении лимита добычи охотничьих ресурсов и квот (объемов) их добычи на территории Кировской области на период с 01.08.2021 до 01.08.2022»).
Осуществлено ведение государственного охотхозяйственного реестра и государственного мониторинга охотничьих ресурсов и среды их обитания, обеспечено заключение охотхозяйственных соглашений, осуществлен федеральный государственный охотничий надзор, контроль за использованием капканов и других устройств, используемых при осуществлении охоты, контроль за оборотом продукции охоты.
Выявлено 299 нарушений законодательства РФ в области охоты и сохранения охотничьих ресурсов. Изъято 59 ед. огнестрельного оружия.
Принято 84 решения о регулировании численности охотничьих ресурсов. В ходе проведения мероприятий по регулированию численности добыто 60 особей волка, 190 особей лисицы, 117 особей енотовидной собаки, 264 кабана, 2 медведя, 4 бобра, 34 особи птиц, отнесённых к охотничьим ресурсам.
Пройдено 3347 учетных маршрута, общей протяжённостью 33805,35 км.
Заключено 15 охотхозяйственных соглашений в порядке, предусмотренном ч. 3 ст. 71 ФЗ «Об охоте…» (без проведения аукциона), в отношении охотничьих угодий площадью 787,077 тыс. га. и 1 охотхозяйственное соглашение по результатам проведения аукциона в отношении охотничьих угодий площадью 22,259 тыс. га.
Охотпользователям области выдано 43807 бланков разрешений на добычу охотничьих ресурсов. Физическим лицам выдано 5275 разрешений на добычу охотничьих ресурсов в общедоступные охотничьи угодья.
</t>
  </si>
  <si>
    <t>2.3.</t>
  </si>
  <si>
    <t xml:space="preserve">Финансовое обеспечение КОГКУ «Кировский областной центр охраны и использования животного мира»
</t>
  </si>
  <si>
    <t>Анисимов Д.С. - заместитель министра охраны окружающей среды Кировской области; 
Разумов А.А.  – и.о. директора КОГКУ «Кировский областной центр охраны и использования животного мира»</t>
  </si>
  <si>
    <t>Обеспечена охрана, воспроизводство, регулирование использования объектов животного мира, отнесенных и не отнесенных к объектам охоты, и среды их обитания, осуществлен федеральный государственный надзор в области охраны, воспроизводства и использования объектов животного мира и среды их обитания и федеральный государственный охотничий надзор в соответствии с Уставом учреждения</t>
  </si>
  <si>
    <t>2.4.</t>
  </si>
  <si>
    <t>Составление схемы размещения охотничьих угодий</t>
  </si>
  <si>
    <t>Шалагинов О.Н. - начальник управления охраны и использования животного мира министерства охраны окружающей среды Кировской области</t>
  </si>
  <si>
    <t xml:space="preserve">Выполнены работы по составлению схемы размещения, использования и охраны охотничьих угодий на территории Кировской области. Оформлены документы территориального охотустройства, осуществляемого в целях планирования в области охоты и сохранения охотничьих ресурсов и направленного на обеспечение рационального использования и сохранения охотничьих ресурсов и осуществления видов деятельности в сфере охотничьего хозяйства. Схема размещения, использования и охраны охотничьих угодий на территории Кировской области утверждена указом Губернатора Кировской области от 02.08.2021 № 112 "Об утверждении Схемы размещения, использования и охраны охотничьих угодий на территории Кировской области"
 </t>
  </si>
  <si>
    <t>3.</t>
  </si>
  <si>
    <t>Отдельное мероприятие  "Сокращение вредного воздействия отходов производства и потребления на окружающую среду"</t>
  </si>
  <si>
    <t>Михайлов М.В. - руководитель региональной службы по тарифам Кировской области;
Селезнёв И.Н. - министр строительства, энергетики и жилищно-коммунального хозяйства Кировской области;
Женихова О.В. – заместитель министра охраны окружающей среды Кировской области; 
Абашев Т.Э. – заместитель министра – главный государственный инспектор по охране окружающей среды министерства охраны окружающей  среды Кировской области;
Петухова И.Ю. –  начальник отдела по обращению с отходами министерства охраны окружающей среды;
Матвеева С.А. – главный специалист отдела (службы) охраны государственных природных заказников регионального значения КОГБУ «Областной природоохранный центр»;
Патрушев Э.В. - генеральный директор АО "Куприт";
Сморкалов С.В. - генеральный директор АО «Вятские автомобильные дороги»;
органы местного самоуправления (по согласованию)</t>
  </si>
  <si>
    <t>3.1.</t>
  </si>
  <si>
    <t>Совершенствование системы государственного регулирования в сфере обращения с отходами, создание эффективных механизмов управления сферой обращения с отходами производства и потребления</t>
  </si>
  <si>
    <t>Селезнёв И.Н. - министр строительства, энергетики и жилищно-коммунального хозяйства Кировской области;
Петухова И.Ю. –  начальник отдела по обращению с отходами министерства охраны окружающей среды;
Михайлов М.В. - руководитель региональной службы по тарифам Кировской области</t>
  </si>
  <si>
    <t>Х</t>
  </si>
  <si>
    <t xml:space="preserve">3.1.1. </t>
  </si>
  <si>
    <t>Осуществление государственного контроля (надзора) в части правильности применения тарифов в области обращения с твердыми коммунальными отходами</t>
  </si>
  <si>
    <t>Михайлов М.В. - руководитель региональной службы по тарифам Кировской области</t>
  </si>
  <si>
    <t xml:space="preserve"> 01.01.2021</t>
  </si>
  <si>
    <t>не требуется</t>
  </si>
  <si>
    <t>Осуществлен государственный контроль (надзор) в части правильности применения тарифов в области обращения с твердыми коммунальными отходами.
Осуществлялись контрольные мероприятия без взаимодействия с подконтрольными субъектами, а именно контроль за соблюдением стандартов раскрытия информации организациями, осуществляющими регулируемую деятельность в сфере обращения с твердыми коммунальными отходами. Контроль осуществлялся ежемесячно, в отношении 100% организаций.  По выявленным нарушениям привлечены к административной ответственности по части 1 статьи 19.8.1 КоАП РФ три должностных лица регулируемых организаций.</t>
  </si>
  <si>
    <t>3.1.2.</t>
  </si>
  <si>
    <t>Регулирование деятельности регионального оператора по обращению с твердыми коммунальными отходами</t>
  </si>
  <si>
    <t>Селезнёв И.Н. - министр строительства, энергетики и жилищно-коммунального хозяйства Кировской области</t>
  </si>
  <si>
    <t>3.1.2.1.</t>
  </si>
  <si>
    <t>Организация согласования условий проведения торгов, по результатам которых формируются цены на услуги по транспортированию твердых коммунальных отходов</t>
  </si>
  <si>
    <t>АО "Куприт" подготовлена конкурсная документация для проведения торгов (аукциона), по результатам которых формируются цены на услуги по транспортированию твердых коммунальных отходов. Сформировано 7 лотов. Торги проведены в соответствии с требованиями действующего законодательства, договоры на оказание услуги по транспортированию ТКО в 2022 году заключены своевременно.</t>
  </si>
  <si>
    <t>3.1.2.2.</t>
  </si>
  <si>
    <t>Осуществление анализа сведений об объеме и (или) о массе накопленных  твердых коммунальных отходов, а также твердых коммунальных отходов в отношении которых были осуществлены сбор, транспортирование, обработка, утилизация, обезвреживание и (или) захоронение, соблюдения потоков твердых коммунальных отходов территориальной схеме</t>
  </si>
  <si>
    <t>Проанализировано 12 отчетов, содержащих сведения об объеме и (или) о массе накопленных  твердых коммунальных отходов, а также твердых коммунальных отходов в отношении которых были осуществлены сбор, транспортирование, обработка, утилизация, обезвреживание и (или) захоронение в разрезе районов и лотов, осуществлен контроль соблюдения потоков твердых коммунальных отходов на соответствие территориальной схемы в разрезе районов и полигонов.</t>
  </si>
  <si>
    <t>3.1.2.3.</t>
  </si>
  <si>
    <t xml:space="preserve">Координация взаимодействия регионального оператора по обращению с твердыми коммунальными отходами и органов местного самоуправления по оказанию коммунальной услуги в сфере обращения с твердыми коммунальными отходами </t>
  </si>
  <si>
    <t>Осуществлено регулирования графиков вывоза твердых коммунальных отходов, вывоз из труднодоступных и удаленных мест и иных вопросов путем проведения ВКС с главами органов местного самоуправления, а также посредством направления прямых поручений региональному оператору о принятии мер по осуществлению своевременного вывоза ТКО. Кроме того, для оперативного  взаимодействия по решению вопросов своевременного вывоза ТКО, переполнения контейнеров и т. п. созданы чаты с участием органов местного самоуправления, АО "Куприт", министерства энергетики, строительства и жилищно-коммунального хозяйства Кировской области и иных заинтересованных лиц.
Кроме того, АО ""Куприт"" создана диспетчерская служба для оперативного реагирования. 
Проведено 1 совещание с региональным оператором и оператором по транспортированию ТКО по решению вопроса несвоевременного вывоза ТКО в  Лузском районе</t>
  </si>
  <si>
    <t>3.1.3.</t>
  </si>
  <si>
    <t xml:space="preserve">Актуализация действующих нормативных правовых актов и разработка нормативных правовых актов в сфере обращения с отходами
</t>
  </si>
  <si>
    <t>Селезнёв И.Н. - министр строительства, энергетики и жилищно-коммунального хозяйства Кировской области;
Петухова И.Ю. –  начальник отдела по обращению с отходами министерства охраны окружающей среды Кировской области</t>
  </si>
  <si>
    <t>Принято 4 правовых акта в сфере обращения с отходами, внесены изменения в 1 нормативно правовой акт</t>
  </si>
  <si>
    <t>3.2.</t>
  </si>
  <si>
    <t>Реализация мероприятий региональной программы в области обращения с отходами, в том числе с твердыми коммунальными отходами, на территории Кировской области</t>
  </si>
  <si>
    <t>3.2.1.</t>
  </si>
  <si>
    <t>Создание и развитие инфраструктуры по обращению с отходами, в том числе с твердыми коммунальными отходами</t>
  </si>
  <si>
    <t>Селезнёв И.Н. - министр строительства, энергетики и жилищно-коммунального хозяйства Кировской области;
Патрушев Э.В. - генеральный директор АО "Куприт";
Сморкалов С.В. - генеральный директор АО «Вятские автомобильные дороги»</t>
  </si>
  <si>
    <t>внебюджетные средства</t>
  </si>
  <si>
    <t>3.2.1.1.</t>
  </si>
  <si>
    <t>Расширение и обновление мусоровозного парка</t>
  </si>
  <si>
    <t>Селезнёв И.Н. - министр строительства, энергетики и жилищно-коммунального хозяйства Кировской области;
Патрушев Э.В. - генеральный директор АО "Куприт"</t>
  </si>
  <si>
    <t>Обеспечено транспортирование отходов в муниципальных образованиях в соответствии с требованиями законодательства
Приобретены мусоровозы в количестве 8 штук и 1 мультилифт-погрузчик</t>
  </si>
  <si>
    <t>3.2.1.2.</t>
  </si>
  <si>
    <t xml:space="preserve">Развитие системы сбора отходов от использования товаров, в том числе ртуть содержащих отходов, отработанных источников малого тока (батареек) у населения
</t>
  </si>
  <si>
    <t>Петухова И.Ю. –   начальник отдела по обращению с отходами министерства охраны окружающей среды;
Патрушев Э.В. - генеральный директор АО "Куприт"</t>
  </si>
  <si>
    <t xml:space="preserve">Обеспечен сбор отходов от использования товаров. На территории г. Яранска, г. Вятские Поляны, г. Кирово-Чепецка, г. Кирова, г. Омутнинска, г. Слободского, г. Котельнича организована система сбора ртутьсодержащих отходов и отработанных источников малого тока (батареек). За отчетный период от населения принято 26593 штук отработанных ртутьсодержащих ламп и порядка 3000 кг отработанных источников малого тока (батареек).
В рамках развития пилотного проекта по раздельному накоплению ТКО АО "Куприт" собрано вторичных материальных ресурсов (ВМР) в разрезе фракций: пластик - 2598,31 кг, пленка - 322,49 кг, картон, макулатура - 4730,65 кг. Сбор ВМР из контейнеров для раздельного накопления ТКО составил: пластик - 1074 кг (при плотности 30 кг/м3), макулатура - 264 кг (при плотности - 264 кг/м3). 
</t>
  </si>
  <si>
    <t>3.2.1.3.</t>
  </si>
  <si>
    <t>Строительство объектов размещения твердых коммунальных отходов</t>
  </si>
  <si>
    <t>Селезнёв И.Н. - министр строительства, энергетики и жилищно-коммунального хозяйства Кировской области
Сморкалов С.В. - генеральный директор АО «Вятские автомобильные дороги»;
Петухова И.Ю. –  начальник отдела по обращению с отходами министерства охраны окружающей среды;</t>
  </si>
  <si>
    <t>3.2.1.3.1.</t>
  </si>
  <si>
    <t xml:space="preserve">Строительство последующих очередей на полигоне ТКО в  Слободском районе
</t>
  </si>
  <si>
    <t>Селезнёв И.Н. - министр строительства, энергетики и жилищно-коммунального хозяйства Кировской области;
ООО "Центральный Полигон"</t>
  </si>
  <si>
    <t xml:space="preserve">Получено разрешение на ввод в эксплуатацию 1 этапа строительства полигона твердых бытовых отходов в районе сельского поселения Ленинское Слободского района Кировской области.  </t>
  </si>
  <si>
    <t>3.2.1.3.2.</t>
  </si>
  <si>
    <t xml:space="preserve">Проектирование и строительство межмуниципальных полигонов ТКО
</t>
  </si>
  <si>
    <t>Селезнёв И.Н. - министр строительства, энергетики и жилищно-коммунального хозяйства Кировской области; 
Петухова И.Ю. –  начальник отдела по обращению с отходами министерства охраны окружающей среды;
Сморкалов С.В. - генеральный директор АО «Вятские автомобильные дороги»</t>
  </si>
  <si>
    <t>3.2.1.3.2.1</t>
  </si>
  <si>
    <t>Передача проектно-сметной документации по строительству объекта коммунально-бытового назначения</t>
  </si>
  <si>
    <t>Селезнёв И.Н. - министр строительства, энергетики и жилищно-коммунального хозяйства Кировской области;
Сморкалов С.В. - генеральный директор АО «Вятские автомобильные дороги»</t>
  </si>
  <si>
    <t>От Правительства Кировской области АО «Вятские автомобильные дороги» передана проектно-сметная документация по созданию объекта коммунально-бытового назначения - межмуниципальный полигон ТБО для Свечинского и Шабалинского районов Кировской области.  В соответствии с внесением изменений в инвестиционную программу оплата в полном объеме перенесена на 2022 год.</t>
  </si>
  <si>
    <t>3.2.1.3.2.2</t>
  </si>
  <si>
    <t xml:space="preserve">Создание объекта коммунально-бытового назначения 
</t>
  </si>
  <si>
    <r>
      <rPr>
        <sz val="11"/>
        <color indexed="8"/>
        <rFont val="Times New Roman"/>
        <family val="1"/>
      </rPr>
      <t xml:space="preserve">Селезнёв И.Н. - министр строительства, энергетики и жилищно-коммунального хозяйства Кировской области; 
</t>
    </r>
    <r>
      <rPr>
        <sz val="11"/>
        <rFont val="Times New Roman"/>
        <family val="1"/>
      </rPr>
      <t>Сморкалов С.В. - генеральный директор АО «Вятские автомобильные дороги»</t>
    </r>
  </si>
  <si>
    <t xml:space="preserve">Введен в эксплуатацию объект коммунально-бытового назначения - 1 этап строительства межмуниципального полигона твердых бытовых отходов для Свечинского и Шабалинского районов Кировской области.  
2 этап строительства полигона запланирован на 2022 год.. План по внебюджетным средствам не корректировался в связи с тем, что не вносились изменения в государственную программу в части уточнения годовых объемов финансирования </t>
  </si>
  <si>
    <t xml:space="preserve">3.2.1.4. </t>
  </si>
  <si>
    <t>Мониторинг исполнения регулируемой или нерегулируемой организацией мероприятий инвестиционных программ в области обращения с твердыми коммунальными отходами</t>
  </si>
  <si>
    <t xml:space="preserve"> 31.12.2021</t>
  </si>
  <si>
    <t xml:space="preserve">Осуществлен мониторинг реализации мероприятий инвестиционных программ в области обращения с твердыми коммунальными отходами. </t>
  </si>
  <si>
    <t>3.2.1.5.</t>
  </si>
  <si>
    <t>Приобретение контейнеров для ТКО</t>
  </si>
  <si>
    <r>
      <rPr>
        <sz val="11"/>
        <color indexed="8"/>
        <rFont val="Times New Roman"/>
        <family val="1"/>
      </rPr>
      <t xml:space="preserve">Селезнёв И.Н. - министр строительства, энергетики и жилищно-коммунального хозяйства Кировской области;
</t>
    </r>
    <r>
      <rPr>
        <sz val="11"/>
        <rFont val="Times New Roman"/>
        <family val="1"/>
      </rPr>
      <t xml:space="preserve">Патрушев Э.В. - генеральный директор АО "Куприт"
</t>
    </r>
  </si>
  <si>
    <t xml:space="preserve">АО "Куприт" приобретены контейнеры для ТКО в количестве 8080 штук. 
План по внебюджетным средствам не корректировался в связи с тем, что не вносились изменения в государственную программу в части уточнения годовых объемов финансирования </t>
  </si>
  <si>
    <t>3.2.1.6.</t>
  </si>
  <si>
    <t xml:space="preserve">Создание мест (площадок) накопления твердых коммунальных отходов </t>
  </si>
  <si>
    <t>Селезнёв И.Н. - министр строительства, энергетики и жилищно-коммунального хозяйства Кировской области;
органы местного самоуправления (по согласованию)</t>
  </si>
  <si>
    <t xml:space="preserve">На территории области  создано 346 мест (площадок) накопления твердых коммунальных отходов. 
Фактическое финансирование из областного бюджета меньше запланированной суммы на создание мест (площадок) накопления ТКО в связи с экономией, полученной по результатам проведения процедуры закупок. 
План по местному бюджету не корректировался в связи с тем, что не вносились изменения в государственную программу в части уточнения годовых объемов финансирования. </t>
  </si>
  <si>
    <t>План по внебюджетным средствам не корректировался в связи с тем, что не вносились изменения в государственную про</t>
  </si>
  <si>
    <t>3.2.2.</t>
  </si>
  <si>
    <t>Ликвидация накопленного экологического вреда окружающей среде</t>
  </si>
  <si>
    <r>
      <rPr>
        <sz val="11"/>
        <rFont val="Times New Roman"/>
        <family val="1"/>
      </rPr>
      <t xml:space="preserve">Петухова И.Ю. –  начальник отдела по обращению с отходами министерства охраны окружающей среды;
</t>
    </r>
    <r>
      <rPr>
        <sz val="11"/>
        <color indexed="8"/>
        <rFont val="Times New Roman"/>
        <family val="1"/>
      </rPr>
      <t xml:space="preserve">органы местного самоуправления (по согласованию)
</t>
    </r>
  </si>
  <si>
    <t>3.2.2.1.</t>
  </si>
  <si>
    <t>Ликвидация свалок бытовых (коммунальных) отходов на территории Кировской области, не отвечающих требованиям природоохранного законодательства</t>
  </si>
  <si>
    <t>Петухова И.Ю. –  начальник отдела по обращению с отходами министерства охраны окружающей среды;
органы местного самоуправления</t>
  </si>
  <si>
    <t>3.2.2.2.</t>
  </si>
  <si>
    <t xml:space="preserve">Выявление объектов накопленного экологического вреда окружающей среде и принятие мер по включению выявленных объектов в государственный реестр объектов накопленного экологического вреда окружающей среде </t>
  </si>
  <si>
    <t>Петухова И.Ю. –  начальник отдела по обращению с отходами министерства охраны окружающей среды
органы местного самоуправления (по согласованию)</t>
  </si>
  <si>
    <t>Подготовлена и направлена 1 заявка в Минприроды России по свалке г. Омутнинск Кировской области с целью включения выявленного объекта накопленного экологического вреда окружающей среде в государственный реестр объектов накопленного экологического вреда окружающей среде (далее – ГРОНВОС). По результатам рассмотрения объект «Свалка в г. Омутнинск Кировской области» включена в ГРОНВОС.</t>
  </si>
  <si>
    <t>3.2.2.3.</t>
  </si>
  <si>
    <t>Проведение рейдовых контрольных мероприятий с целью выявления мест несанкционированного размещения отходов с дальнейшим мониторингом</t>
  </si>
  <si>
    <t>Абашев Т.Э. – заместитель министра – главный государственный инспектор по охране окружающей среды министерства охраны окружающей  среды Кировской области</t>
  </si>
  <si>
    <t>В рамках рассмотрения обращений граждан по фактам несанкционированного размещения отходов производства и потребления, а также в ходе рейдовых мероприятий, выявлены 335 несанкционированных свалок, из них ликвидировано 48 свалок</t>
  </si>
  <si>
    <t>3.2.2.4.</t>
  </si>
  <si>
    <t xml:space="preserve">Проведение региональных надзорных мероприятий по предупреждению причинения вреда окружающей среде при размещении бесхозяйных отходов, в том числе ТКО, выявление случаев причинения такого вреда и ликвидация его последствий
</t>
  </si>
  <si>
    <t>По выявленным фактам несанкционированного размещения отходов производства и потребления в территориальные управления администрации города Кирова и в администрации муниципальных образований направлены материалы с требованием по их ликвидации</t>
  </si>
  <si>
    <t>3.2.2.5.</t>
  </si>
  <si>
    <t xml:space="preserve">Ведение перечня выявленного несанкционированного обнаружения размещения отходов, в том числе ТКО, обнаруженных на территории Кировской области
</t>
  </si>
  <si>
    <t>Абашев Т.Э. – заместитель министра – главный государственный инспектор по охране окружающей среды министерства охраны окружающей  среды Кировской области;
Торопова И.В. – и.о. директора КОГБУ "Областной природоохранный центр"</t>
  </si>
  <si>
    <t>Внесены записи о несанкционированном обнаружении размещения отходов, в том числе ТКО, обнаруженных на территории Кировской области</t>
  </si>
  <si>
    <t>3.2.3.</t>
  </si>
  <si>
    <t>Информирование населения Кировской области по вопросам обращения с отходами</t>
  </si>
  <si>
    <t>Матвеева С. А. – главный специалист отдела (службы) охраны государственных природных заказников регионального значения КОГБУ «Областной природоохранный центр»</t>
  </si>
  <si>
    <t>3.2.3.1.</t>
  </si>
  <si>
    <t xml:space="preserve">Организация постоянного информирования граждан по вопросам в области обращения с отходами
</t>
  </si>
  <si>
    <r>
      <rPr>
        <sz val="11"/>
        <color indexed="8"/>
        <rFont val="Times New Roman"/>
        <family val="1"/>
      </rPr>
      <t xml:space="preserve">Население своевременно обеспечено информацией о новациях в сфере обращения с ТКО на территории области. </t>
    </r>
    <r>
      <rPr>
        <sz val="11"/>
        <rFont val="Times New Roman"/>
        <family val="1"/>
      </rPr>
      <t xml:space="preserve">За отчетный период подготовлено 146 информационных поводов. </t>
    </r>
  </si>
  <si>
    <t>3.2.3.2.</t>
  </si>
  <si>
    <t xml:space="preserve">Организация и проведение экологических акций и мероприятий, связанных с реализацией комплекса мер по реформированию системы обращения с ТКО </t>
  </si>
  <si>
    <t>Повышена экологическая культура населения в сфере обращения с отходами. Проведены 2 региональные видеоконференции по экологическому просвещению населения в области обращения с отходами, 2-й детский экологический фестиваль для дошкольников «Юные друзья природы», 7-й детский экологический фестиваль для школьников «Экодетство». Подведены итоги реализации экологопросветительских мероприятий по разработанным министерством комплексным информационным материалам в области обращения с отходами в муниципальных образованиях области: около 900 мероприятий, 71 тыс. участников. Организована и проведена акция "Пластику и макулатуре - нет!": участвовало 8372 человека из 21 муниципального образования Кировской области и г. Кирова, а также более 10 министерств Кировской области. Собрано более 75 тонн макулатуры, 906 кг пластика. Материалы переданы в организации, занимающиеся сбором вторичного сырья, и направлены на переработку.</t>
  </si>
  <si>
    <t>4.</t>
  </si>
  <si>
    <t>Региональный проект «Ликвидация (рекультивация) свалок в границах городов на территории Кировской области»</t>
  </si>
  <si>
    <t xml:space="preserve">Албегова А.В. – министр охраны окружающей среды Кировской области     </t>
  </si>
  <si>
    <t>4.1.</t>
  </si>
  <si>
    <t>Ликвидация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t>
  </si>
  <si>
    <t>Долинина М.А. - консультант отдела по обращению с отходами министерства  охраны окружающей среды Кировской области;
Осипов Д.В. - глава администрации города Кирова</t>
  </si>
  <si>
    <t>4.1.1.</t>
  </si>
  <si>
    <t>Разработка проектной документации «Мероприятия по ликвидации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t>
  </si>
  <si>
    <t>Разработана проектная  документация «Мероприятия по ликвидации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 получено положительное заключение государственной экологической экспертизы и государственной экспертизы</t>
  </si>
  <si>
    <t>4.1.2.</t>
  </si>
  <si>
    <t xml:space="preserve">Направление в Минприроды России заявки на предоставление субсидии бюджету Кировской области на реализацию природоохранного проекта «Мероприятия по ликвидации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 </t>
  </si>
  <si>
    <t>В Минприроды России направлена заявка на предоставление субсидии бюджету Кировской области на реализацию природоохранного проекта «Мероприятия по ликвидации накопленного вреда с последующей рекультивацией объектов размещения отходов по адресу: Кировская область, муниципальное образование «Город Киров», Октябрьский район, в 1.5 км южнее пос. Костино, ур. Шепиловы» согласно установленной форме</t>
  </si>
  <si>
    <t>4.2.</t>
  </si>
  <si>
    <t>Ликвидация накопленного вреда окружающей среде. Рекультивация свалки в г. Слободском Кировской области</t>
  </si>
  <si>
    <t>Долинина М.А. - консультант отдела по обращению с отходами министерства  охраны окружающей среды Кировской области;
Желвакова И.В. - глава города Слободского</t>
  </si>
  <si>
    <t>4.2.1.</t>
  </si>
  <si>
    <t xml:space="preserve">Направление в Минприроды России заявки на предоставление субсидии бюджету Кировской области на реализацию природоохранного проекта «Ликвидация накопленного вреда окружающей среде. Рекультивация свалки в г. Слободском Кировской области» </t>
  </si>
  <si>
    <t>В Минприроды России направлена заявка на предоставление субсидии бюджету Кировской области на реализацию природоохранного проекта «Ликвидация накопленного вреда окружающей среде. Рекультивация свалки в г. Слободском Кировской области» согласно установленной форме</t>
  </si>
  <si>
    <t>4.2.2.</t>
  </si>
  <si>
    <t>Выполнение работ: «Ликвидация накопленного вреда окружающей среде. Рекультивация свалки в г. Слободском Кировской области»</t>
  </si>
  <si>
    <t>Желвакова И.В. - глава города Слободского</t>
  </si>
  <si>
    <t>4.2.2.1.</t>
  </si>
  <si>
    <t>Выполнение подготовительных и земляных работ по оптимизации геометрии свалочного тела</t>
  </si>
  <si>
    <t>Приняты работы по вырубке деревьев - 100%,  земляные работы по оптимизации геометрии свалочного тела - 61%. Неосвоение средств в объеме 4361,42 тыс. рублей, в том числе из ФБ - 4100,94 тыс. руб, ОБ - 215,94 тыс. руб, МБ - 43,64 тыс. руб. связано с отсутствием необходимости устройства временной дороги в текущем году, а также отставанием подрядчика от графика производства работ в части земляных работ по оптимизации геометрии свалочного тела. 
План по местному бюджету не скорректирован на сумму экономии (27,2 тыс. рублей), возникшей по результатам проведения процедуры закупки.</t>
  </si>
  <si>
    <t>4.3.</t>
  </si>
  <si>
    <t>Ликвидация накопленного вреда окружающей среде. Рекультивация свалки г. Малмыж Кировской области</t>
  </si>
  <si>
    <t>Долинина М.А. - консультант отдела по обращению с отходами министерства  охраны окружающей среды Кировской области;
Алешкина О.М. - глава администрации Малмыжского городского поселения</t>
  </si>
  <si>
    <t>4.3.1.</t>
  </si>
  <si>
    <t xml:space="preserve">Заключение соглашения о предоставлении субсидии местному бюджету из областного бюджета на разработку проектной документации «Ликвидация накопленного вреда окружающей среде. Рекультивация свалки г. Малмыж Кировской области»
</t>
  </si>
  <si>
    <t>Заключено соглашение о предоставлении субсидии местному бюджету из областного бюджета, заключен муниципальный контракт на разработку проектной документации: «Ликвидация накопленного вреда окружающей среде. Рекультивация свалки г. Малмыж Кировской области» для реализации мероприятия в 2022 году</t>
  </si>
  <si>
    <t>4.4.</t>
  </si>
  <si>
    <t>«Ликвидация накопленного вреда окружающей среде. Рекультивация свалки промышленных отходов (опила), расположенной в г. Луза Кировской области»</t>
  </si>
  <si>
    <t>Долинина М.А. - консультант отдела по обращению с отходами министерства  охраны окружающей среды Кировской области;
Тетерин С.В. - глава администрации Лузского городского поселения</t>
  </si>
  <si>
    <t>4.4.1.</t>
  </si>
  <si>
    <t xml:space="preserve">Заключение соглашения о предоставлении субсидии местному бюджету из областного бюджета на разработку проектной документации «Ликвидация накопленного вреда окружающей среде. Рекультивация свалки промышленных отходов (опила), расположенной в г. Луза Кировской области» и его реализация
</t>
  </si>
  <si>
    <t>Заключено соглашение о предоставлении субсидии местному бюджету из областного бюджета, заключен муниципальный контракт на разработку проектной документации:
«Ликвидация накопленного вреда окружающей среде. Рекультивация свалки промышленных отходов (опила), расположенной в г. Луза Кировской области» для реализации мероприятия в 2022 году</t>
  </si>
  <si>
    <t>4.5</t>
  </si>
  <si>
    <t>Ликвидация накопленного вреда окружающей среде. Ликвидация свалки г. Малмыж Кировской области</t>
  </si>
  <si>
    <t>4.5.1.</t>
  </si>
  <si>
    <t xml:space="preserve">Заключение дополнительного соглашения к соглашению о предоставлении субсидии местному бюджету из областного бюджета </t>
  </si>
  <si>
    <t xml:space="preserve">Заключено дополнительное соглашение к соглашению о предоставлении субсидии местному бюджету из областного бюджета (на разработку проектной документации «Ликвидация накопленного вреда окружающей среде. Ликвидация свалки г. Малмыж Кировской области») (свалка входит в резервный перечень свалок).
</t>
  </si>
  <si>
    <t>5.</t>
  </si>
  <si>
    <t>Региональный проект «Формирование комплексной системы обращения с твердыми коммунальными отходами на территории Кировской области»</t>
  </si>
  <si>
    <t xml:space="preserve">Селезнёв И.Н. – министр строительства, энергетики и жилищно-коммунального хозяйства Кировской области;
Албегова А.В. – министр охраны окружающей среды Кировской области </t>
  </si>
  <si>
    <t>5.1.</t>
  </si>
  <si>
    <t>Корректировка информационной системы «Электронная модель территориальной схемы обращения с отходами на территории Кировской области»</t>
  </si>
  <si>
    <t>Петухова И.Ю. –  начальник отдела по обращению с отходами министерства охраны окружающей среды</t>
  </si>
  <si>
    <t>Произведена корректировка и обеспечена работоспособность информационной системы «Электронная модель территориальной схемы обращения с отходами на территории Кировской области», по результатам которой территориальная схема обращения с отходами  приведена в соответствие с требованиями постановления Правительства РФ от 22.09.2018 № 1130 "О разработке, общественном обсуждении, утверждении, корректировке территориальных схем в области обращения с отходами производства и потребления, в том числе с твердыми коммунальными отходами, а также о требованиях к составу и содержанию таких схем"</t>
  </si>
  <si>
    <t>5.2.</t>
  </si>
  <si>
    <t>Строительство комплексного объекта обработки, утилизации, размещения твердых коммунальных отходов</t>
  </si>
  <si>
    <t>Селезнёв И.Н. – министр строительства, энергетики и жилищно-коммунального хозяйства Кировской области;
юридические лица</t>
  </si>
  <si>
    <t>5.2.1.</t>
  </si>
  <si>
    <t xml:space="preserve">Разработка проектной документации на строительство комплексного объекта обработки, утилизации, размещения твердых коммунальных отходов
</t>
  </si>
  <si>
    <t xml:space="preserve">Оформлены права на земельный участок под проектирование  и дальнейшее строительство комплексного объекта. </t>
  </si>
  <si>
    <t>Отдельное мероприятие «Охрана поверхностных водных объектов»</t>
  </si>
  <si>
    <t>Горченко П.А. – начальник отдела водных ресурсов министерства охраны окружающей среды Кировской области;
юридические лица</t>
  </si>
  <si>
    <t>6.1.</t>
  </si>
  <si>
    <t>Осуществление переданных отдельных полномочий Российской Федерации в области  водных отношений</t>
  </si>
  <si>
    <t>Горченко П.А. – начальник отдела водных ресурсов министерства охраны окружающей среды Кировской области</t>
  </si>
  <si>
    <t>6.1.1.</t>
  </si>
  <si>
    <t>Взаимодействие с Федеральным агентством водных ресурсов по подготовке и защите обосновывающих документов и материалов на получение субвенций из федерального бюджета</t>
  </si>
  <si>
    <t xml:space="preserve">Согласован с Федеральным агентством водных ресурсов перечень мероприятий по Кировской области, финансируемых за счет субвенций, на сумму 8 719,5 тыс. рублей.
В связи с образованием экономии средств по результатам закупок перечень мероприятий откорректирован на сумму 4 501,2 тыс. рублей и согласован Росводресурсами 01.12.2021. </t>
  </si>
  <si>
    <t>6.1.2.</t>
  </si>
  <si>
    <t>Заключение контрактов на проведение мероприятий в области водных отношений, финансируемых за счет субвенций  из федерального бюджета</t>
  </si>
  <si>
    <t xml:space="preserve">Заключены контракты на сумму 4 501,2 тыс. рублей. Определены границы водных объектов (береговые линии), границы водоохранных зон и прибрежных защитных полос водных объектов общей протяженностью 2649 км.
В связи с поздним поступлением Уведомления Минфина России от 08.12.2021 которым лимит субвенций уменьшен на сумму 4 218,3 тыс. рублей до объема 4 501,2 тыс. рублей, не были скорректированы средства областного бюджета. </t>
  </si>
  <si>
    <t>6.1.3.</t>
  </si>
  <si>
    <t>Оформление и выдача разрешительных документов на право пользования водными объектами</t>
  </si>
  <si>
    <t>Выданы разрешительные документы на право пользования водными объектами в количестве 44 штук.</t>
  </si>
  <si>
    <t>6.2.</t>
  </si>
  <si>
    <t>Проведение государственными органами превентивных мероприятий по предотвращению загрязнения водных объектов сточными водами</t>
  </si>
  <si>
    <r>
      <rPr>
        <sz val="11"/>
        <color indexed="8"/>
        <rFont val="Times New Roman"/>
        <family val="1"/>
      </rPr>
      <t>Обеспечена охрана водных объектов путем снижения негативного воздействия на водные объекты.
Проведена камеральная проверка  водопользователей по выполнению условий водопользования, всего рассмотрено 920</t>
    </r>
    <r>
      <rPr>
        <sz val="11"/>
        <color indexed="10"/>
        <rFont val="Times New Roman"/>
        <family val="1"/>
      </rPr>
      <t xml:space="preserve"> </t>
    </r>
    <r>
      <rPr>
        <sz val="11"/>
        <color indexed="8"/>
        <rFont val="Times New Roman"/>
        <family val="1"/>
      </rPr>
      <t xml:space="preserve">отчетов  водопользователей.  
</t>
    </r>
  </si>
  <si>
    <t>6.3.</t>
  </si>
  <si>
    <t>Осуществление контроля выполнения предприятиями планов водоохранных мероприятий в рамках заседаний межведомственной комиссии</t>
  </si>
  <si>
    <t>Проверены и занесены в  программу АС — Планирование отчеты о выполнении планов водоохранных мероприятий   водопользователей. Информация о водопользователях, не выполнивших в установленные сроки мероприятия по установке приборов учета, а так же допустивших ухудшение качества водных объектов,  ежеквартально направлялась в надзорные органы для принятия соответствующих мер реагирования.</t>
  </si>
  <si>
    <t>6.4.</t>
  </si>
  <si>
    <t xml:space="preserve">Осуществление государственного мониторинга водных объектов </t>
  </si>
  <si>
    <t>Предоставлены данные мониторинга о состоянии дна, берегов, состоянии и режиме использования водоохранных зон водных объектов, состоянии гидротехнических сооружений в территориальные органы Федерального агентства водных ресурсов</t>
  </si>
  <si>
    <t>6.5.</t>
  </si>
  <si>
    <t>Снижение антропогенной нагрузки на водные объекты и водосборные территории</t>
  </si>
  <si>
    <t xml:space="preserve">Выполнены работы по: 
- капитальному ремонту установки обеззараживания воды ООО "Водоочистка", трубной системы аэрации ОАО "Вожгальский МСЗ", очистных сооружений канализации ООО "ВВКС" г. Кирово-Чепецк; 
- модернизации (реконструкции) комплекса очистных сооружений ФГУ "Вятские Увалы"; реконструкции аэрационной системы-1 МУП "Водоканал" г. Киров;
- строительству насосной станции оборотного водоснабжения на первом выпуске АО "Омутнинский металлургический завод" (внеплановое мероприятие);
- обследованию систем водоснабжения и водоотведения АО "Омутнинский металлургический завод";
- текущему ремонту очистных сооружений МУП "Горводоканал" г. Котельнич, МУП ЖКХ Юбилейный, ООО "ВКХ г. Слободского", АО "Красный якорь", ЗАО "Санаторий Нижне-Ивкино".
Значительное перевыполнение плановых назначений по внебюджетным источникам связано с отсутствием предложений водопользователей по их корректировке. </t>
  </si>
  <si>
    <t>Отдельное мероприятие «Улучшение качества окружающей среды и рациональное природопользование»</t>
  </si>
  <si>
    <t>Албегова А.В. – министр охраны окружающей среды Кировской области</t>
  </si>
  <si>
    <t>7.1.</t>
  </si>
  <si>
    <t>Организация и осуществление регионального государственного экологического надзора по  объектам хозяйственной и иной деятельности, за исключением деятельности с использованием объектов, подлежащих федеральному государственному экологическому надзору</t>
  </si>
  <si>
    <t>Проведена 41 проверка юридических лиц, индивидуальных предпринимателей, из них 4 плановых и 37 внеплановых проверок. По результатам 30 проверок министерством охраны окружающей среды Кировской области выявлено 56 административных правонарушений, возбуждено 308 дел об административных правонарушениях, назначено штрафов на сумму 8132 тысяч рублей, поступило в бюджет 4373 тыс. рублей. Направлено 12 постановлений судебным приставам для исполнения на сумму 1730 тыс. рублей</t>
  </si>
  <si>
    <t>7.2.</t>
  </si>
  <si>
    <t>Проведение единой государственной политики в сфере охраны окружающей среды и природопользования, обеспечение экологической  безопасности</t>
  </si>
  <si>
    <t>Женихова О.В. – заместитель министра охраны окружающей среды Кировской области</t>
  </si>
  <si>
    <t>X</t>
  </si>
  <si>
    <t>7.2.1.</t>
  </si>
  <si>
    <t>Проведение регулярных наблюдений за состоянием окружающей среды в районах расположения источников антропогенного воздействия и воздействием этих источников на окружающую среду</t>
  </si>
  <si>
    <t>Перминова Э.Ю. – заместитель директора КОГБУ «Областной природоохранный центр», начальник СИАК</t>
  </si>
  <si>
    <t>Проведены регулярные наблюдения за состоянием атмосферного воздуха на территории области - 1099 определений;  состоянием малых рек г.Кирова и водных объектов в местах выпусков сточных вод, р.Вятки в период весеннего половодья - 2832 определения, включая предпаводковое обследование озер Бобровое, Березовое и карьера оз. Березовое (54 определения); состоянием снега на территории городов Киров, Омутнинск, Вятские Поляны, Котельнич - 1223 определения.
В течение года осуществлялись выезды для отбора проб и лабораторных исследований объектов в рамках осуществления государственного экологического надзора министерства охраны окружающей среды Кировской области и по жалобам населения (всего: 6070 определений в объектах: вода (сточная, поверхностная), почва, донные отложения, отходы, снежные свалки, промышленные выбросы, атмосферный воздух населенных мест).</t>
  </si>
  <si>
    <t>7.2.2.</t>
  </si>
  <si>
    <t>Обеспечение органов государственной власти области, органов местного самоуправления, населения области информацией о состоянии окружающей среды на территории Кировской области, а также информацией в области гидрометеорологии</t>
  </si>
  <si>
    <t>Сыкчина Е.Г. – главный специалист-эксперт отдела охраны окружающей среды и аналитической информации министерства охраны окружающей среды Кировской области; 
Харитонова Н.В. – начальник отдела охраны окружающей среды и аналитической информации министерства охраны окружающей среды Кировской области</t>
  </si>
  <si>
    <t>На сайте Правительства Кировской области размещены   аналитические материалы о проведении работ по регулированию выбросов  вредных (загрязняющих) веществ в атмосферный воздух в периоды неблагоприятных метеорологических условий на территории Кировской области. 
На сайте министерства охраны окружающей среды Кировской области ежемесячно размещалась краткая ежемесячная справка Кировского ЦГМС- филиала ФГБУ "Верхне-Волжское УГМС" о чрезвычайных и аварийных ситуациях загрязнении окружающей среды на территории Кировской области. 
По запросам органов местного самоуправления  и граждан предоставлена информация об ограничениях в области охраны окружающей среды при использовании земельных участков</t>
  </si>
  <si>
    <t>7.2.3.</t>
  </si>
  <si>
    <t>Осуществление мероприятий по охране атмосферного воздуха</t>
  </si>
  <si>
    <t>Сыкчина Е.Г. – главный специалист-эксперт отдела охраны окружающей среды и аналитической информации министерства охраны окружающей среды Кировской области</t>
  </si>
  <si>
    <t>7.2.3.1.</t>
  </si>
  <si>
    <t>Осуществление мониторинга состояния загрязнения атмосферного воздуха хлористым водородом на автоматизированном посту наблюдений в г. Кирово-Чепецке</t>
  </si>
  <si>
    <t xml:space="preserve">Осуществлен мониторинг по наличию специфических веществ  в атмосферном воздухе  в г. Кирово-Чепецке при помощи автоматического поста наблюдений. Обеспечены ежедневные и периодические профилактические работы, обеспечивающие работу прибора в режиме реального времени в течение года
</t>
  </si>
  <si>
    <t>7.2.3.2.</t>
  </si>
  <si>
    <t>Предоставление специализированной информации о состоянии атмосферного воздуха на территории г. Кирово-Чепецка</t>
  </si>
  <si>
    <t xml:space="preserve">Перминова Э.Ю. – заместитель директора КОГБУ «Областной природоохранный центр», начальник СИАК;
Сыкчина Е.Г. – главный специалист-эксперт отдела охраны окружающей среды и аналитической информации министерства охраны окружающей среды Кировской области     
</t>
  </si>
  <si>
    <t>Предоставлена специализированная информация о состоянии атмосферного воздуха по наличию специфических веществ на территории г. Кирово-Чепецка  при помощи автоматического поста наблюдений (см. http://85.93.42.108/SkatDemo/)</t>
  </si>
  <si>
    <t>7.2.4.</t>
  </si>
  <si>
    <t xml:space="preserve">Организация и проведение государственной экологической экспертизы объектов регионального уровня на территории Кировской области </t>
  </si>
  <si>
    <t>Проведена одна государственная экологическая экспертиза по объекту: «Материалы, обосновывающие лимиты и квоты добычи охотничьих ресурсов на территории Кировской области в период с 01.08.2021 до 01.08.2022». Выдано положительное заключение государственной экологической экспертизы.
В доход областного бюджета поступило 72,447 тыс. рублей в рамках предоставления государственной услуги по проведению государственной экологической экспертизы регионального уровня</t>
  </si>
  <si>
    <t>7.2.5.</t>
  </si>
  <si>
    <t>Организация и развитие системы экологического образования и формирование экологической культуры; участие в обеспечении населения информацией о состоянии окружающей среды на территории области</t>
  </si>
  <si>
    <t>Торопова И.В. – и.о. директора КОГБУ "Областной природоохранный центр";</t>
  </si>
  <si>
    <t>7.2.5.1.</t>
  </si>
  <si>
    <t>Подготовка электронного макета ежегодного регионального доклада «О состоянии окружающей среды Кировской области»</t>
  </si>
  <si>
    <t xml:space="preserve">Торопова И.В. – и.о. директора  КОГБУ "Областной природоохранный центр";
Матвеева С. А. – главный специалист отдела (службы) охраны государственных природных заказников регионального значения КОГБУ «Областной природоохранный центр»;
Харитонова Н.В. – начальник отдела охраны окружающей среды и аналитической информации министерства охраны окружающей среды Кировской области </t>
  </si>
  <si>
    <t>Сформирован и размещен на сайте Правительства Кировской области и сайте министерства охраны окружающей среды Кировской области электронный макет ежегодного регионального доклада «О состоянии окружающей среды Кировской области в 2020 году»</t>
  </si>
  <si>
    <t>7.2.5.2.</t>
  </si>
  <si>
    <t>Организация проведения областных мероприятий по экологическому образованию и просвещению, в том числе Общероссийских Дней защиты от экологической опасности в Кировской области</t>
  </si>
  <si>
    <t>Матвеева С.А. – главный специалист отдела (службы) охраны государственных природных заказников регионального значения КОГБУ Областной природоохранный центр</t>
  </si>
  <si>
    <t xml:space="preserve"> Организовано проведение в Кировской области всероссийской акции «Зеленая весна», международного проекта «Чистые берега Евразии», региональных этапов всероссийских экологических мероприятий: субботника «Зеленая Россия», акции «Вода России»</t>
  </si>
  <si>
    <t>7.2.5.3.</t>
  </si>
  <si>
    <t>Организация проведения мероприятий по формированию экологической культуры на территории Кировской области</t>
  </si>
  <si>
    <t>Организовано 6 заседаний Координационного совета по экологическому образованию, воспитанию и просвещению населения, оказана методическая поддержка учреждениям образования, общественным организациям в проведении  конкурсов «Аллеи мира», "Россия: среда обитания", мероприятия "Экологические инициативы", Всероссийской экологической акции по посадке кедров «Во имя любви, семьи и вечности» 2021</t>
  </si>
  <si>
    <t>7.2.5.4</t>
  </si>
  <si>
    <t>Организация обеспечения  населения информацией о состоянии окружающей среды на территории Кировской области</t>
  </si>
  <si>
    <t>Организовано обеспечение населения информацией о состоянии окружающей среды на территории Кировской области
Подготовлено 590 информационных поводов (в том числе организованы 2 пресс-тура, 20 видео и радио-комментариев, 3 пресс-конференции и 6 новостных лент) по вопросам экологии, охраны окружающей среды, рационального природопользования и формирования экологической культуры населения, о новациях в сфере обращения с ТКО на территории области.</t>
  </si>
  <si>
    <t>7.3</t>
  </si>
  <si>
    <t>Осуществление государственного управления в области организации и функционирования особо охраняемых природных территорий регионального значения</t>
  </si>
  <si>
    <t>Абашев Т.Э. – заместитель министра – главный государственный инспектор по охране окружающей среды министерства охраны окружающей  среды Кировской области;
Новоселов В.Б. – заместитель директора – начальник отдела (службы) охраны государственных природных заказников регионального значения КОГБУ «Областной природоохранный центр»</t>
  </si>
  <si>
    <t>7.3.1.</t>
  </si>
  <si>
    <t>Разработка для Правительства области предложений по государственному управлению в области организации и функционирования особо охраняемых природных территорий регионального значения</t>
  </si>
  <si>
    <t xml:space="preserve"> Харитонова Н.В. – начальник отдела охраны окружающей среды и аналитической информации министерства охраны окружающей среды Кировской области</t>
  </si>
  <si>
    <t>Подготовлены и согласованы в установленном порядке 19 нормативных правовых актов Правительства Кировской области в сфере организации и функционирования особо охраняемых природных территорий регионального значения</t>
  </si>
  <si>
    <t>7.3.2.</t>
  </si>
  <si>
    <t>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t>
  </si>
  <si>
    <t>Новоселов В.Б. – заместитель директора – начальник отдела (службы) охраны государственных природных заказников регионального значения КОГБУ «Областной природоохранный центр»</t>
  </si>
  <si>
    <t xml:space="preserve">Обеспечена охрана территории государственных природных заказников («Былина», «Бушковский лес», «Пижемский») путем проведения 280 контрольно-рейдовых мероприятий
</t>
  </si>
  <si>
    <t>7.3.3.</t>
  </si>
  <si>
    <t>Ведение государственного кадастра особо охраняемых природных территорий регионального и местного значения</t>
  </si>
  <si>
    <t>Харитонова Н.В. – начальник отдела охраны окружающей среды и аналитической информации министерства охраны окружающей среды Кировской области</t>
  </si>
  <si>
    <t>Обновлена кадастровая информация об особо охраняемых природных территориях регионального значения по 156 ООПТ</t>
  </si>
  <si>
    <t>7.4.</t>
  </si>
  <si>
    <t>Организация, регулирование и охрана водных биологических ресурсов на внутренних водных объектах</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</si>
  <si>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                                               </t>
  </si>
  <si>
    <t>7.4.1.</t>
  </si>
  <si>
    <t>Очистка водных объектов от брошенных орудий добычи (вылова)</t>
  </si>
  <si>
    <t xml:space="preserve">Харитонова Н.В. – начальник отдела охраны окружающей среды и аналитической информации министерства охраны окружающей среды Кировской области;
Черёмухин М.Н. – главный специалист-эксперт отдела охраны окружающей среды и аналитической информации министерства охраны окружающей среды Кировской области                                        </t>
  </si>
  <si>
    <t xml:space="preserve">Проведены работы  по очистке водных объектов от брошенных орудий добычи (вылова) водных биологических ресурсов, обследована территория с общим расстоянием 88,9 км, площадь водных объектов, на которых выполнены мероприятия, составила 16,23 кв. км. </t>
  </si>
  <si>
    <t>7.4.2.</t>
  </si>
  <si>
    <t>Заключение договоров о предоставлении рыболовного участка для осуществления промышленного рыболовства</t>
  </si>
  <si>
    <t xml:space="preserve">Харитонова Н.В. – начальник отдела охраны окружающей среды и аналитической информации министерства охраны окружающей среды Кировской области;
Черёмухин М.Н. – главный специалист-эксперт отдела охраны окружающей среды и аналитической информации министерства охраны окружающей среды Кировской области                                         </t>
  </si>
  <si>
    <t>по состоянию на 31.12.2021 действуюет 8 договоров аренды на право пользования рыболовным участком в административно-территориальных единицах Кировской области.</t>
  </si>
  <si>
    <t>7.4.3.</t>
  </si>
  <si>
    <t>Распределение промышленных квот добычи (вылова) водных биологических ресурсов между пользователями рыболовных  участков для осуществления промышленного рыболовства</t>
  </si>
  <si>
    <t>Черёмухин М.Н. – главный специалист-эксперт отдела охраны окружающей среды и аналитической информации министерства охраны окружающей среды Кировской области; 
Харитонова Н.В. – начальник отдела охраны окружающей среды и аналитической информации министерства охраны окружающей среды Кировской области</t>
  </si>
  <si>
    <t>С индивидуальными предпринимателями и юридическими лицами заключено 9 договоров
пользования водными биоресурсами в отношении видов водных биоресурсов, общий допустимый улов которых не устанавливается, для осуществления промышленного рыболовства. Подготовлен приказ министерства министерства охраны окружающей среды Кировской области "О распределении промышленных квот добычи (вылова) водных биологических ресурсов из водных объектов Кировской оласти на 2021 год"  в соответствии с ранее заключенными договорами (2018 год) были распределены квоты в общей сумме 10 юридическим лицам и индивидуальным предпринимателям.</t>
  </si>
  <si>
    <t>7.4.4.</t>
  </si>
  <si>
    <t>Ведение государственного рыбохозяйственного реестра</t>
  </si>
  <si>
    <t>Черёмухин М.Н. – главный специалист-эксперт отдела охраны окружающей среды и аналитической информации министерства охраны окружающей среды Кировской области;
Харитонова Н.В. – начальник отдела охраны окружающей среды и аналитической информации министерства охраны окружающей среды Кировской области</t>
  </si>
  <si>
    <t xml:space="preserve">Осуществлен свод документированной информации о водных биологических ресурсах, об их использовании, сведения об юридических лицах  и индивидуальных предпринимателях, осуществляющих промышленное рыболовство на территории Кировской области,  о видах водных биологических ресурсов, об объёмах  их  добычи (вылова), и направление указанных  данных  уполномоченному федеральному органу исполнительной власти в области рыболовства. </t>
  </si>
  <si>
    <t>7.5.</t>
  </si>
  <si>
    <t>Организация и обеспечение деятельности работы комиссии по Красной книге Кировской области</t>
  </si>
  <si>
    <t>Обеспечено информационное и организационное сопровождение деятельности Комиссии по Красной книге Кировской области</t>
  </si>
  <si>
    <t>7.6.</t>
  </si>
  <si>
    <t xml:space="preserve">Финансовое обеспечение деятельности КОГБУ «Вятский научно-технический информационный центр мониторинга и природопользования» </t>
  </si>
  <si>
    <t xml:space="preserve">Соловьев А.В.  –   и.о. директора  КОГБУ «Вятский научно-технический информационный центр мониторинга и природопользования» </t>
  </si>
  <si>
    <t>7.6.1.</t>
  </si>
  <si>
    <t>Предоставление субсидии  на финансовое обеспечение государственного задания КОГБУ «Вятский научно-технический информационный центр мониторинга и природопользования»</t>
  </si>
  <si>
    <t>7.6.2.</t>
  </si>
  <si>
    <t xml:space="preserve">Предоставление иной субсидии КОГБУ «Вятский научно-технический информационный центр мониторинга и природопользования» на приобретение специализированного оборудования </t>
  </si>
  <si>
    <t xml:space="preserve">Приобретено программное обеспечение; закуплено специализированное оборудование в целях развития маркшейдерской службы и контроля объемов добычи ОПИ. </t>
  </si>
  <si>
    <t>Региональный проект «Сохранение биологического разнообразия на территории Кировской области»</t>
  </si>
  <si>
    <t>8.1.</t>
  </si>
  <si>
    <t>Создание особо охраняемой природной территории (далее - ООПТ) регионального значения «Южно-таежный комплекс елово-пихтовых лесов «Ошеть»</t>
  </si>
  <si>
    <t>8.2.</t>
  </si>
  <si>
    <t>Внесение сведений о границах 16 ООПТ регионального значения в Единый государственный реестр недвижимости</t>
  </si>
  <si>
    <t>8.3.</t>
  </si>
  <si>
    <t xml:space="preserve">Установление границ ранее созданных ООПТ
</t>
  </si>
  <si>
    <t>25.06.2021</t>
  </si>
  <si>
    <t>31.12.2021</t>
  </si>
  <si>
    <t>8.3.1.</t>
  </si>
  <si>
    <t>Проведение кадастровых работ по установлению границ особо охраняемых природных территорий регионального значения</t>
  </si>
  <si>
    <t xml:space="preserve">Определены границы 62 ООПТ регионального значения (1 на территории Афанасьевского района, 1 на территории Орловского района, 1 на территории Даровского района, 1 на территории Юрьянского района, 1 на территории Яранского района;  2 на территории Немского района, 2 на территории Котельничского района, 2 на территории Тужинского района, 2 на территории Куменского района, 2 на территории Пижанского района, 2 на территории Санчурского муниципального округа; 3 на территории Богородского муниципального округа,  3 на территории Унинского района,  4 в Лебяжском районе,  5 на территории Малмыжского района,  5 на территории Слободского района, 6 на территории Верхнекамского района, 15 на территории Подосиновского района, 4 на территории МО "Город Киров") </t>
  </si>
  <si>
    <t>Отдельное мероприятие  «Реализация государственных функций, связанных с общегосударственным управлением»</t>
  </si>
  <si>
    <t xml:space="preserve">Албегова А.В. –  министр охраны окружающей  среды Кировской области                                     </t>
  </si>
  <si>
    <t>9.1.</t>
  </si>
  <si>
    <t>Финансовое обеспечение деятельности министерства охраны окружающей среды Кировской области</t>
  </si>
  <si>
    <t>Женихова О.В. – заместитель министра охраны окружающей среды Кировской области;
Червоткина Т.В. – начальник отдела финансовой работы  - главный бухгалтер министерства охраны окружающей среды Кировской области</t>
  </si>
  <si>
    <t>Обеспечено функционирование и содержание министерства охраны окружающей среды Кировской области</t>
  </si>
  <si>
    <t>9.2.</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</si>
  <si>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</si>
  <si>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 xml:space="preserve">Абашев Т.Э. – заместитель министра – главный государственный инспектор по охране окружающей среды министерства охраны окружающей  среды Кировской области;
Анисимов Д.С. – заместитель министра охраны окружающей среды Кировской области;
Женихова О.В. – заместитель министра охраны окружающей среды Кировской области;
Червоткина Т.В. – начальник отдела финансовой работы  - главный бухгалтер                  </t>
  </si>
  <si>
    <t>Произведена оплата расходов по исполнительным листам в соответствии с решениями и определениями Арбитражного суда Кировской области</t>
  </si>
  <si>
    <t>9.3.</t>
  </si>
  <si>
    <t>Финансовое обеспечение деятельности КОГБУ  «Областной природоохранный центр»</t>
  </si>
  <si>
    <t>9.3.1.</t>
  </si>
  <si>
    <t xml:space="preserve">Предоставление субсидии  на финансовое обеспечение государственного задания на выполнение работ КОГБУ "Кировский областной центр охраны окружающей среды и природопользования"
</t>
  </si>
  <si>
    <t xml:space="preserve">Торопова И.В. – и.о. директора КОГБУ "Областной природоохранный центр";
</t>
  </si>
  <si>
    <t>Выполнено государственное задание КОГБУ "Областной природоохранный центр":
по  организации мероприятий по предотвращению негативного воздействия на окружающую среду  проведено 12000 мероприятий (единиц), в том числе:  по осуществлению инструментального аналитического контроля загрязнения объектов окружающей среды - 10782 мероприятий (единиц), методом биотестирования с использованием биообъектов - 1218 мероприятий (единиц); 
по техническому, организационно-методическому и экспертному обеспечению регионального государственного экологического надзора –  948 мероприятий;
по техническому и организационному сопровождению работ в области охраны окружающей среды и природопользования – 984 мероприятия.</t>
  </si>
  <si>
    <t>9.3.2.</t>
  </si>
  <si>
    <t xml:space="preserve">Предоставление иной субсидии КОГБУ "Кировский областной центр охраны окружающей среды и природопользования" на приобретение особо ценного движимого имущества </t>
  </si>
  <si>
    <t xml:space="preserve">Приобретено системное программное обеспечение, особо ценное движимое имущество (1 легковой автомобиль УАЗ, 
12 компьютеров, 2 снегохода, 1 анализатор ртути в комплекте) в целях улучшения  материально-технического состояния учреждения и технического обеспечения регионального государственного экологического надзора  </t>
  </si>
  <si>
    <t>Отдельное мероприятие "Развитие минерально-сырьевой базы"</t>
  </si>
  <si>
    <t>Буянова Л.М. – начальник отдела недропользования министерства охраны окружающей среды Кировской области</t>
  </si>
  <si>
    <t>10.1.</t>
  </si>
  <si>
    <t xml:space="preserve">Информационное обеспечение геологического изучения недр и недропользования в Кировской области. </t>
  </si>
  <si>
    <t>10.1.1.</t>
  </si>
  <si>
    <t>Оказание услуг по информационному обеспечению геологического изучения недр и недропользования в Кировской области</t>
  </si>
  <si>
    <t xml:space="preserve">Буянова Л.М. – начальник отдела недропользования министерства охраны окружающей среды Кировской области                                                                       </t>
  </si>
  <si>
    <t xml:space="preserve">Получен территориальный баланс запасов общераспространенных полезных ископаемых за 2020 год (по состоянию на 01.01.2021) и расчет средних цен реализации нерудных строительных материалов в Кировской области за 2020 год (в т.ч. в разрезе районов области и видов сырья); составлены 43 информации о наличии или отсутствии месторождений ОПИ под участками предстоящей застройки по запросам (поручениям) министерства; подготовлены 3 карты-схемы расположения 43 месторождений и проявлений ПГС; 4 текстовых и табличных справочных и информационно-аналитических материалов по различным аспектам геологического изучения недр, развития и освоения минерально-сырьевой базы Кировской области
</t>
  </si>
  <si>
    <t>10.1.2.</t>
  </si>
  <si>
    <t>Оказание услуг по ведению государственного учета участков недр местного значения, предоставленных в пользование и расположенных на территории Кировской области, и лицензий на пользование участками недр местного значения, расположенных на территории Кировской области</t>
  </si>
  <si>
    <t xml:space="preserve">Буянова Л.М. – начальник отдела недропользования министерства охраны окружающей среды Кировской области
Разумова О.А. - главный специалист-эксперт отдела недропользования министерства охраны окружающей среды Кировской области  </t>
  </si>
  <si>
    <t>10.2.</t>
  </si>
  <si>
    <t xml:space="preserve">Обеспечение функционирования государственной системы лицензирования пользования участками недр местного значения
</t>
  </si>
  <si>
    <t xml:space="preserve">Буянова Л.М. – начальник отдела недропользования министерства охраны окружающей среды Кировской области:
Разумова О.А. - главный специалист-эксперт отдела недропользования министерства охраны окружающей среды Кировской области  </t>
  </si>
  <si>
    <t xml:space="preserve">Оформлены, зарегистрированы и выданы 77 лицензий на пользование участками недр местного значения в т.ч. на  подземные воды - 74 , на ОПИ - 3 (из них: 2 - по факту открытия месторождения, 1 - без аукциона под госконтракт на автодороги); внесено изменений в 19 действующих лицензий, в т.ч. в 7 - на подземные воды, в 12 - на ОПИ; отказано во внесении изменений в лицензии по 10 заявкам; переоформлены 40 лицензий, в т.ч. на подземные воды - 22, на ОПИ - 18; рассмотрены 28 заявок на досрочное прекращение, приостановление, ограничение действия лицензий по инициативе недропользователей, в т.ч.: на подземные воды - 17,  на ОПИ - 11 (по 1 заявке лицензия прекращена, по 8 - действие лицензий приостановлено, по 2 - направлены отказы в предоставлении государственные услуги по приостановлению права пользования).
Проведены 3 аукциона на право пользования  участками недр местного значения, содержащими ОПИ: по результатам 1 аукциона предоставлено право пользования недрами, 2 аукциона признаны несостоявшимися в связи с отсутствием заявок на участие в аукционе.
По факту оказания государственных услуг и администрирования доходов в областной бюджет поступило платежей ха пользование недрами в размере  1344,84 тыс. рублей, из них: государственная пошлина за совершение действий, связанных с лицензированием,  622,5 тыс. рублей; сборы за участие в аукционе 11,72 тыс. рублей; разовые платежи за пользование недрами в сумме 710,62 тыс. рублей.  </t>
  </si>
  <si>
    <t>10.3.</t>
  </si>
  <si>
    <t>Организация и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</si>
  <si>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Буянова Л.М. – начальник отдела недропользования министерства охраны окружающей среды Кировской области;
Колеватых Е.А. - ведущий консультант отдела недропользования министерства охраны окружающей среды Кировской области;
Бутримова Л.В. - начальник отдела мониторинга подземных вод и экзогенных геологических процессов КОГБУ "ВятНТИЦМП"</t>
  </si>
  <si>
    <t>Организованы и проведены 5 заседаний экспертной комиссии по запасам, подготовлены  5 протоколов заседаний комиссии и 5 заключений об обоснованности постановки на территориальный баланс запасов общераспространенных полезных ископаемых и подземных вод или их списания с территориального баланса.
В доход областного бюджета поступило доходов от  платы за проведение государственной экспертизы запасов полезных ископаемых   в сумме 110,0 тыс. рублей.</t>
  </si>
  <si>
    <t>10.4.</t>
  </si>
  <si>
    <t xml:space="preserve">Согласование технических проектов разработки месторождений общераспространенных полезных ископаемых и иной проектной документации на выполнение работ, связанных с пользованием участками недр местного значения, на территории Кировской области, а также вносимых в них изменений </t>
  </si>
  <si>
    <t>Буянова Л.М. – начальник отдела недропользования министерства охраны окружающей среды Кировской области;
Колеватых Е.А. - ведущий консультант отдела недропользования министерства охраны окружающей среды Кировской области</t>
  </si>
  <si>
    <t>Рассмотрено 5 технических проектов разработки месторождений общераспространенных полезных ископаемых и  3 проекта водозаборов подземных вод, иная проектная документация, подготовлены 8 соответствующих решений в установленные сроки</t>
  </si>
  <si>
    <t>10.5.</t>
  </si>
  <si>
    <t>Досрочное прекращение, приостановление или ограничение права пользования участками недр местного значения</t>
  </si>
  <si>
    <t xml:space="preserve">Буянова Л.М. – начальник отдела недропользования министерства охраны окружающей среды Кировской области;
Разумова О.А. - главный специалист-эксперт отдела недропользования министерства охраны окружающей среды Кировской области  </t>
  </si>
  <si>
    <t>Проведено 6 заседаний комиссии по досрочному прекращению, приостановлению или ограничению права пользования участками недр местного значения: восстановлено право пользования недрами 7 участками недр, досрочно прекращено право пользования 6 участками недр местного значения. На регулярной основе проводится проверка исполнения пользователями недр лицензионных условий и исполнение налоговой дисциплины. Выданы 4 первичных уведомления о наличии соответствующих нарушений</t>
  </si>
  <si>
    <t>10.6.</t>
  </si>
  <si>
    <t>Оформление документов, удостоверяющих уточненные границы горного отвода</t>
  </si>
  <si>
    <t xml:space="preserve">Буянова Л.М. – начальник отдела недропользования министерства охраны окружающей среды Кировской области;
Колеватых Е.А. - ведущий консультант отдела недропользования министерства охраны окружающей среды Кировской области    </t>
  </si>
  <si>
    <t>Рассмотрены 4 комплекта документов, удостоверяющих уточненные границы горного отвода к лицензиям, оформлены и выданы 4 горноотводных акта с приложениями</t>
  </si>
  <si>
    <t>10.7.</t>
  </si>
  <si>
    <t>Регулирование иных вопросов в области использования и охраны недр в пределах полномочий министерства охраны окружающей среды, установленных действующим законодательством</t>
  </si>
  <si>
    <t xml:space="preserve">Буянова Л.М. – начальник отдела недропользования министерства охраны окружающей среды Кировской области                       </t>
  </si>
  <si>
    <t xml:space="preserve">По результатам рассмотрения 8 заявок выданы 8 решений о согласовании нормативов потерь ОПИ при добыче, превышающих по величине нормативы, утвержденные в проектной документации; принято 2 решения (выдано 2 свидетельства) о признании факта открытия месторождений ОПИ. В перечень участков недр местного значения включен 1 участок. Рассмотрены 3 запроса о  соответствии земельных участков (ЗУ) для использования ОПИ для собственных нужд, 1 правообладатель  ЗУ проинформирован о соответствии ЗУ для использования ОПИ для собственных нужд. Подготовлены проекты по которым приняты 5 постановлений  и 2 распоряжения Правительства Кировской области, 10 приказов министерства охраны окружающей среды Кировской области по вопросам регулирования отношений в сфере недропользования </t>
  </si>
  <si>
    <t xml:space="preserve"> Х – финансирование не требуется</t>
  </si>
  <si>
    <t xml:space="preserve">Итого: количество мероприятий, запланированных к реализации в отчетном году, - 76;
           количество мероприятий, выполненных в отчетном году, - 73.   </t>
  </si>
  <si>
    <t xml:space="preserve"> С Роснедра 16.07.2021 подписано Соглашение о порядке информационного взаимодействия между Федеральным агентством по недропользованию и министерством по эксплуатации Федеральной государственной информационной системы «Автоматизированная система лицензирования недропользования» (ФГИС "АСЛН"), получен доступ к ведению государственного учета участков недр местного значения, предоставленных в пользование и расположенных на территории Кировской области, и лицензий на пользование участками недр местного значения, расположенных на территории Кировской области, внесены сведения по 30 лицензиям в соответствии требованиями  приказа Минприроды России от 29.10.2020 № 865.
Не достижение плановых значений связано с  изменением потребности в объеме предоставляемых услуг.</t>
  </si>
  <si>
    <t xml:space="preserve">Предотвращена угроза жизни и здоровью населения, возвращены земли в хозяйственный оборот. Ликвидировано 35 свалок бытовых (коммунальных) отходов в 14 муниципальных образованиях Кировской области, не отвечающие требованиям природоохранного законодательства,  очищено 26 га земель. Из общего количества ликвидированных свалок: 
30 свалок ликвидировано органами местного самоуправления  на сумму 1940,24  тыс. руб. в соответствии с графиками ликвидации за счет средств местного бюджета. 
5 свалок  - с привлечением субсидии из областного бюджета. 
Фактическое освоение средств  ниже плановых значений  в связи с неосвоением субсидии из областного бюджета на ликвидацию свалок в Кирово-Чепецком, Орическом и Немском районах.
 по Кирово-Чепецкому району по причине нарушения подрядчиком ООО «Новый ЭкоГород» условий муниципального контракта. Работы по контракту не приняты, контракт с администрацией Кирово-Чепецкого района расторгнут 30.11.2021;
по Немскому муниципальному округу на ликвидацию свалки в с. Архангельское и по Оричевскому району на ликвидацию свалки в п. Луговой по причине несвоевременного проведения работ по оценке достоверности сметной стоимости, а также неблагоприятных погодных условий. </t>
  </si>
  <si>
    <t xml:space="preserve">Создана ООПТ регионального значения «Южно-таежный комплекс елово-пихтовых лесов «Ошеть», сведения о границах ООПТ переданы в Единый государственный реестр недвижимости. Увеличена площадь особо охраняемых природных территорий до 352,99 тыс. га </t>
  </si>
  <si>
    <t>В Единый государственный реестр недвижимости внесены сведения о границах 16 ООПТ регионального значения (14 на территории Лузского района, 2 на территории Оричевского района). 
Принято 16 постановлений Правительства Кировской области об утверждении границ ООПТ регионального значения в 20 районах Кировской области, сведения по 45 ООПТ внесены в ЕГРН.</t>
  </si>
  <si>
    <r>
      <t>В рамках организации системы наблюдений за состоянием окружающей среды на участке территории вдоль р. Вятка от г. Слободской до г. Кирова обработано 200 протоколов,  подготовлены 4 отчета по анализу экологической обстановки. Ежегодный бюллетень за 2020 год и 1 отчет о прохождении весеннего половодья на р. Вятка на участке от г. Кирово-Чепецка до г. Кирова в 2021 году. 
По осуществлению государственного мониторинга водных объектов проведены наблюдения за состоянием водоохранных зон - на 5 участках; берегов - на 11 участках; за ГТС прудов, водохранилищ и защитных ГТС с визуальной оценкой их состояния - на 20 участках; на 59 ГТС  произведен расчет размера вреда в результате аварии;
проведена оценка негативного воздействия сточных вод</t>
    </r>
    <r>
      <rPr>
        <sz val="11"/>
        <rFont val="Times New Roman"/>
        <family val="1"/>
      </rPr>
      <t xml:space="preserve"> предприятий-водопользователей</t>
    </r>
    <r>
      <rPr>
        <sz val="11"/>
        <color indexed="8"/>
        <rFont val="Times New Roman"/>
        <family val="1"/>
      </rPr>
      <t xml:space="preserve"> на водные объекты-приемники сточных вод  в результате обработки 1639 протоколов. 
По осуществлению мониторинга дна произведены промеры глубин водных объектов - на 11 участках . Подготовлены 4 квартальных отчета и итоговый годовой отчеты.  
По осуществлению экологического мониторинга окружающей среды в районе Кильмезского захоронения ядохимикатов отобрано 72 пробы, проведено 16 инспектирований по 4 скважинам,  по 39 точкам наблюдений проведено рекогносцировочное обследование площадки захоронения и прилегающей территории. Проведен мониторинг фитоценозов и отдельных видов-биоиндикаторов на 9 площадках. Составлено 3 квартальных и итоговый годовой отчеты.
В сфере развития минерально-сырьевой базы проведено 60 замеров уровня и температуры подземных вод (ПВ) на Кировском</t>
    </r>
    <r>
      <rPr>
        <sz val="11"/>
        <rFont val="Times New Roman"/>
        <family val="1"/>
      </rPr>
      <t xml:space="preserve"> опытно-промышленном полигоне месторождения подземных вод </t>
    </r>
    <r>
      <rPr>
        <sz val="11"/>
        <color indexed="8"/>
        <rFont val="Times New Roman"/>
        <family val="1"/>
      </rPr>
      <t>(5 скважин).
Обеспечено техническое и организационное сопровождение работ по подготовке: 
проектов 77 лицензий на пользование недрами;
материалов по переоформлению 40 лицензий и по внесению изменений в 19 лицензий; 
материалов на досрочное прекращение права пользования недрами 28 лицензий по инициативе недропользователей.
Выполнены исполнительные съемки по маркшейдерскому контролю: 11 месторождений ОПИ и 25 по незаконной добычи ОПИ. 
Государственное задание КОГБУ «ВятНТИЦМП» выполнено в полном объеме.</t>
    </r>
  </si>
  <si>
    <r>
      <t xml:space="preserve">Селезнёв И.Н. - министр строительства, энергетики и жилищно-коммунального хозяйства Кировской области;
Абашев Т.Э. – заместитель министра – главный государственный инспектор по охране окружающей среды министерства охраны окружающей  среды Кировской области;
Петухова И.Ю. –  начальник отдела по обращению с отходами министерства охраны окружающей среды Кировской области;
</t>
    </r>
    <r>
      <rPr>
        <sz val="11"/>
        <color indexed="8"/>
        <rFont val="Times New Roman"/>
        <family val="1"/>
      </rPr>
      <t>Матвеева С.А. – главный специалист отдела (службы) охраны государственных природных заказников регионального значения КОГБУ «Областной природоохранный центр»</t>
    </r>
    <r>
      <rPr>
        <sz val="11"/>
        <rFont val="Times New Roman"/>
        <family val="1"/>
      </rPr>
      <t>;
Патрушев Э.В. - генеральный директор АО "Куприт";
Сморкалов С.В. - генеральный директор АО «Вятские автомобильные дороги»;
органы местного самоуправления (по согласованию)</t>
    </r>
  </si>
  <si>
    <t>Корректировка проектной документации «Строительство берегоукрепления Белохолуницкого водохранилища в г. Белая Холуница Белохолуницкого района Кировской области»</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</si>
</sst>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19]dd/mm/yyyy"/>
    <numFmt numFmtId="166" formatCode="[$-419]dd/mmm"/>
  </numFmts>
  <fonts count="51">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u val="single"/>
      <sz val="10"/>
      <color indexed="12"/>
      <name val="Calibri"/>
      <family val="2"/>
    </font>
    <font>
      <sz val="10"/>
      <color indexed="19"/>
      <name val="Calibri"/>
      <family val="2"/>
    </font>
    <font>
      <sz val="10"/>
      <color indexed="63"/>
      <name val="Calibri"/>
      <family val="2"/>
    </font>
    <font>
      <sz val="11"/>
      <name val="Times New Roman"/>
      <family val="1"/>
    </font>
    <font>
      <sz val="11"/>
      <color indexed="8"/>
      <name val="Times New Roman"/>
      <family val="1"/>
    </font>
    <font>
      <sz val="12"/>
      <color indexed="8"/>
      <name val="Times New Roman"/>
      <family val="1"/>
    </font>
    <font>
      <sz val="11"/>
      <name val="Calibri"/>
      <family val="2"/>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thin">
        <color indexed="8"/>
      </top>
      <bottom>
        <color indexed="63"/>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2" fillId="20" borderId="0" applyBorder="0" applyProtection="0">
      <alignment/>
    </xf>
    <xf numFmtId="0" fontId="2" fillId="20" borderId="0" applyBorder="0" applyProtection="0">
      <alignment/>
    </xf>
    <xf numFmtId="0" fontId="2" fillId="20" borderId="0" applyBorder="0" applyProtection="0">
      <alignment/>
    </xf>
    <xf numFmtId="0" fontId="3" fillId="0" borderId="0" applyBorder="0" applyProtection="0">
      <alignment/>
    </xf>
    <xf numFmtId="0" fontId="3" fillId="0" borderId="0" applyBorder="0" applyProtection="0">
      <alignment/>
    </xf>
    <xf numFmtId="0" fontId="3" fillId="0" borderId="0" applyBorder="0" applyProtection="0">
      <alignment/>
    </xf>
    <xf numFmtId="0" fontId="2" fillId="21" borderId="0" applyBorder="0" applyProtection="0">
      <alignment/>
    </xf>
    <xf numFmtId="0" fontId="2" fillId="21" borderId="0" applyBorder="0" applyProtection="0">
      <alignment/>
    </xf>
    <xf numFmtId="0" fontId="2" fillId="21" borderId="0" applyBorder="0" applyProtection="0">
      <alignment/>
    </xf>
    <xf numFmtId="0" fontId="3" fillId="22" borderId="0" applyBorder="0" applyProtection="0">
      <alignment/>
    </xf>
    <xf numFmtId="0" fontId="3" fillId="22" borderId="0" applyBorder="0" applyProtection="0">
      <alignment/>
    </xf>
    <xf numFmtId="0" fontId="3" fillId="22" borderId="0" applyBorder="0" applyProtection="0">
      <alignment/>
    </xf>
    <xf numFmtId="0" fontId="4" fillId="23" borderId="0" applyBorder="0" applyProtection="0">
      <alignment/>
    </xf>
    <xf numFmtId="0" fontId="4" fillId="23" borderId="0" applyBorder="0" applyProtection="0">
      <alignment/>
    </xf>
    <xf numFmtId="0" fontId="4" fillId="23" borderId="0" applyBorder="0" applyProtection="0">
      <alignment/>
    </xf>
    <xf numFmtId="0" fontId="4" fillId="23" borderId="0" applyBorder="0" applyProtection="0">
      <alignment/>
    </xf>
    <xf numFmtId="0" fontId="4" fillId="23" borderId="0" applyBorder="0" applyProtection="0">
      <alignment/>
    </xf>
    <xf numFmtId="0" fontId="5" fillId="24" borderId="0" applyBorder="0" applyProtection="0">
      <alignment/>
    </xf>
    <xf numFmtId="0" fontId="5" fillId="24" borderId="0" applyBorder="0" applyProtection="0">
      <alignment/>
    </xf>
    <xf numFmtId="0" fontId="5" fillId="24" borderId="0" applyBorder="0" applyProtection="0">
      <alignment/>
    </xf>
    <xf numFmtId="0" fontId="6" fillId="0" borderId="0" applyBorder="0" applyProtection="0">
      <alignment/>
    </xf>
    <xf numFmtId="0" fontId="6" fillId="0" borderId="0" applyBorder="0" applyProtection="0">
      <alignment/>
    </xf>
    <xf numFmtId="0" fontId="6" fillId="0" borderId="0" applyBorder="0" applyProtection="0">
      <alignment/>
    </xf>
    <xf numFmtId="0" fontId="7" fillId="25" borderId="0" applyBorder="0" applyProtection="0">
      <alignment/>
    </xf>
    <xf numFmtId="0" fontId="7" fillId="25" borderId="0" applyBorder="0" applyProtection="0">
      <alignment/>
    </xf>
    <xf numFmtId="0" fontId="7" fillId="25" borderId="0" applyBorder="0" applyProtection="0">
      <alignment/>
    </xf>
    <xf numFmtId="0" fontId="7" fillId="25" borderId="0" applyBorder="0" applyProtection="0">
      <alignment/>
    </xf>
    <xf numFmtId="0" fontId="7" fillId="25" borderId="0" applyBorder="0" applyProtection="0">
      <alignment/>
    </xf>
    <xf numFmtId="0" fontId="8" fillId="0" borderId="0" applyBorder="0" applyProtection="0">
      <alignment/>
    </xf>
    <xf numFmtId="0" fontId="8" fillId="0" borderId="0" applyBorder="0" applyProtection="0">
      <alignment/>
    </xf>
    <xf numFmtId="0" fontId="8" fillId="0" borderId="0" applyBorder="0" applyProtection="0">
      <alignment/>
    </xf>
    <xf numFmtId="0" fontId="9" fillId="0" borderId="0" applyBorder="0" applyProtection="0">
      <alignment/>
    </xf>
    <xf numFmtId="0" fontId="9" fillId="0" borderId="0" applyBorder="0" applyProtection="0">
      <alignment/>
    </xf>
    <xf numFmtId="0" fontId="9" fillId="0" borderId="0" applyBorder="0" applyProtection="0">
      <alignment/>
    </xf>
    <xf numFmtId="0" fontId="10" fillId="0" borderId="0" applyBorder="0" applyProtection="0">
      <alignment/>
    </xf>
    <xf numFmtId="0" fontId="10" fillId="0" borderId="0" applyBorder="0" applyProtection="0">
      <alignment/>
    </xf>
    <xf numFmtId="0" fontId="10" fillId="0" borderId="0" applyBorder="0" applyProtection="0">
      <alignment/>
    </xf>
    <xf numFmtId="0" fontId="11" fillId="26" borderId="0" applyBorder="0" applyProtection="0">
      <alignment/>
    </xf>
    <xf numFmtId="0" fontId="11" fillId="26" borderId="0" applyBorder="0" applyProtection="0">
      <alignment/>
    </xf>
    <xf numFmtId="0" fontId="11" fillId="26" borderId="0" applyBorder="0" applyProtection="0">
      <alignment/>
    </xf>
    <xf numFmtId="0" fontId="12" fillId="26" borderId="1" applyProtection="0">
      <alignment/>
    </xf>
    <xf numFmtId="0" fontId="12" fillId="26" borderId="1" applyProtection="0">
      <alignment/>
    </xf>
    <xf numFmtId="0" fontId="12" fillId="26" borderId="1" applyProtection="0">
      <alignment/>
    </xf>
    <xf numFmtId="0" fontId="0" fillId="0" borderId="0" applyBorder="0" applyProtection="0">
      <alignment/>
    </xf>
    <xf numFmtId="0" fontId="0" fillId="0" borderId="0" applyBorder="0" applyProtection="0">
      <alignment/>
    </xf>
    <xf numFmtId="0" fontId="0" fillId="0" borderId="0" applyBorder="0" applyProtection="0">
      <alignment/>
    </xf>
    <xf numFmtId="0" fontId="0" fillId="0" borderId="0" applyBorder="0" applyProtection="0">
      <alignment/>
    </xf>
    <xf numFmtId="0" fontId="0" fillId="0" borderId="0" applyBorder="0" applyProtection="0">
      <alignment/>
    </xf>
    <xf numFmtId="0" fontId="0" fillId="0" borderId="0" applyBorder="0" applyProtection="0">
      <alignment/>
    </xf>
    <xf numFmtId="0" fontId="4" fillId="0" borderId="0" applyBorder="0" applyProtection="0">
      <alignment/>
    </xf>
    <xf numFmtId="0" fontId="4" fillId="0" borderId="0" applyBorder="0" applyProtection="0">
      <alignment/>
    </xf>
    <xf numFmtId="0" fontId="4" fillId="0" borderId="0" applyBorder="0" applyProtection="0">
      <alignment/>
    </xf>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6" fillId="33" borderId="2" applyNumberFormat="0" applyAlignment="0" applyProtection="0"/>
    <xf numFmtId="0" fontId="37" fillId="34" borderId="3" applyNumberFormat="0" applyAlignment="0" applyProtection="0"/>
    <xf numFmtId="0" fontId="38" fillId="34" borderId="2"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35" borderId="8" applyNumberFormat="0" applyAlignment="0" applyProtection="0"/>
    <xf numFmtId="0" fontId="44" fillId="0" borderId="0" applyNumberFormat="0" applyFill="0" applyBorder="0" applyAlignment="0" applyProtection="0"/>
    <xf numFmtId="0" fontId="45"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37" borderId="0" applyNumberFormat="0" applyBorder="0" applyAlignment="0" applyProtection="0"/>
    <xf numFmtId="0" fontId="47" fillId="0" borderId="0" applyNumberFormat="0" applyFill="0" applyBorder="0" applyAlignment="0" applyProtection="0"/>
    <xf numFmtId="0" fontId="0" fillId="38" borderId="9" applyNumberFormat="0" applyFont="0" applyAlignment="0" applyProtection="0"/>
    <xf numFmtId="9" fontId="1" fillId="0" borderId="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0" fillId="39" borderId="0" applyNumberFormat="0" applyBorder="0" applyAlignment="0" applyProtection="0"/>
  </cellStyleXfs>
  <cellXfs count="66">
    <xf numFmtId="0" fontId="0" fillId="0" borderId="0" xfId="0" applyAlignment="1">
      <alignment/>
    </xf>
    <xf numFmtId="0" fontId="13" fillId="0" borderId="0" xfId="0" applyFont="1" applyFill="1" applyAlignment="1">
      <alignment horizontal="center" vertical="top" wrapText="1"/>
    </xf>
    <xf numFmtId="0" fontId="13" fillId="0" borderId="0" xfId="0" applyFont="1" applyFill="1" applyAlignment="1">
      <alignment horizontal="left" vertical="top" wrapText="1"/>
    </xf>
    <xf numFmtId="2" fontId="13" fillId="0" borderId="0" xfId="0" applyNumberFormat="1" applyFont="1" applyFill="1" applyBorder="1" applyAlignment="1">
      <alignment horizontal="center" vertical="top" wrapText="1"/>
    </xf>
    <xf numFmtId="164" fontId="13" fillId="0" borderId="0" xfId="0" applyNumberFormat="1" applyFont="1" applyFill="1" applyBorder="1" applyAlignment="1">
      <alignment horizontal="left" vertical="top" wrapText="1"/>
    </xf>
    <xf numFmtId="0" fontId="13" fillId="0" borderId="0" xfId="0" applyFont="1" applyFill="1" applyAlignment="1">
      <alignment horizontal="left" vertical="top"/>
    </xf>
    <xf numFmtId="0" fontId="0" fillId="0" borderId="0" xfId="0" applyFill="1" applyAlignment="1">
      <alignment/>
    </xf>
    <xf numFmtId="0" fontId="13" fillId="0" borderId="0" xfId="0" applyFont="1" applyFill="1" applyBorder="1" applyAlignment="1">
      <alignment horizontal="center" vertical="center"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2" fontId="13" fillId="0" borderId="11" xfId="0" applyNumberFormat="1" applyFont="1" applyFill="1" applyBorder="1" applyAlignment="1">
      <alignment horizontal="center" vertical="top" wrapText="1"/>
    </xf>
    <xf numFmtId="2" fontId="13" fillId="0" borderId="11" xfId="0" applyNumberFormat="1" applyFont="1" applyFill="1" applyBorder="1" applyAlignment="1">
      <alignment horizontal="left" vertical="top" wrapText="1"/>
    </xf>
    <xf numFmtId="0" fontId="13" fillId="0" borderId="11" xfId="0" applyFont="1" applyFill="1" applyBorder="1" applyAlignment="1">
      <alignment horizontal="left" vertical="top" wrapText="1"/>
    </xf>
    <xf numFmtId="2" fontId="13" fillId="0" borderId="11" xfId="0" applyNumberFormat="1" applyFont="1" applyFill="1" applyBorder="1" applyAlignment="1">
      <alignment horizontal="left" vertical="top" wrapText="1"/>
    </xf>
    <xf numFmtId="0" fontId="13" fillId="0" borderId="11" xfId="0" applyFont="1" applyFill="1" applyBorder="1" applyAlignment="1">
      <alignment horizontal="left" vertical="top"/>
    </xf>
    <xf numFmtId="165" fontId="13"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0" fontId="13" fillId="0" borderId="11" xfId="0" applyFont="1" applyFill="1" applyBorder="1" applyAlignment="1">
      <alignment horizontal="left" vertical="top" wrapText="1"/>
    </xf>
    <xf numFmtId="49" fontId="13" fillId="0" borderId="11" xfId="0" applyNumberFormat="1" applyFont="1" applyFill="1" applyBorder="1" applyAlignment="1">
      <alignment horizontal="center" vertical="top" wrapText="1"/>
    </xf>
    <xf numFmtId="0" fontId="13" fillId="0" borderId="11" xfId="0" applyNumberFormat="1" applyFont="1" applyFill="1" applyBorder="1" applyAlignment="1">
      <alignment horizontal="left" vertical="top" wrapText="1"/>
    </xf>
    <xf numFmtId="164" fontId="13" fillId="0" borderId="11" xfId="0" applyNumberFormat="1" applyFont="1" applyFill="1" applyBorder="1" applyAlignment="1">
      <alignment horizontal="left" vertical="top" wrapText="1"/>
    </xf>
    <xf numFmtId="164" fontId="13" fillId="0" borderId="11" xfId="0" applyNumberFormat="1" applyFont="1" applyFill="1" applyBorder="1" applyAlignment="1">
      <alignment horizontal="left" vertical="top" wrapText="1"/>
    </xf>
    <xf numFmtId="0" fontId="13" fillId="0" borderId="11" xfId="0" applyFont="1" applyFill="1" applyBorder="1" applyAlignment="1">
      <alignment vertical="top" wrapText="1"/>
    </xf>
    <xf numFmtId="165" fontId="14" fillId="0" borderId="11" xfId="0" applyNumberFormat="1" applyFont="1" applyFill="1" applyBorder="1" applyAlignment="1">
      <alignment horizontal="center" vertical="top" wrapText="1"/>
    </xf>
    <xf numFmtId="0" fontId="13" fillId="0" borderId="11" xfId="107" applyFont="1" applyFill="1" applyBorder="1" applyAlignment="1">
      <alignment horizontal="left" vertical="top" wrapText="1"/>
      <protection/>
    </xf>
    <xf numFmtId="0" fontId="13" fillId="0" borderId="11" xfId="106" applyFont="1" applyFill="1" applyBorder="1" applyAlignment="1">
      <alignment horizontal="left" vertical="top" wrapText="1"/>
      <protection/>
    </xf>
    <xf numFmtId="0" fontId="16" fillId="0" borderId="11" xfId="0" applyFont="1" applyFill="1" applyBorder="1" applyAlignment="1">
      <alignment vertical="top"/>
    </xf>
    <xf numFmtId="0" fontId="16" fillId="0" borderId="11" xfId="0" applyNumberFormat="1" applyFont="1" applyFill="1" applyBorder="1" applyAlignment="1">
      <alignment horizontal="center" vertical="top"/>
    </xf>
    <xf numFmtId="0" fontId="13" fillId="0" borderId="11" xfId="106" applyFont="1" applyFill="1" applyBorder="1" applyAlignment="1">
      <alignment horizontal="left" vertical="top"/>
      <protection/>
    </xf>
    <xf numFmtId="165" fontId="17" fillId="0" borderId="11" xfId="0" applyNumberFormat="1" applyFont="1" applyFill="1" applyBorder="1" applyAlignment="1">
      <alignment horizontal="center" vertical="top" wrapText="1"/>
    </xf>
    <xf numFmtId="2"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0" fontId="0" fillId="0" borderId="0" xfId="0" applyFont="1" applyFill="1" applyAlignment="1">
      <alignment/>
    </xf>
    <xf numFmtId="166" fontId="13"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left" vertical="top" wrapText="1"/>
    </xf>
    <xf numFmtId="0" fontId="16" fillId="0" borderId="0" xfId="0" applyFont="1" applyFill="1" applyAlignment="1">
      <alignment/>
    </xf>
    <xf numFmtId="165" fontId="13" fillId="0" borderId="11" xfId="0" applyNumberFormat="1" applyFont="1" applyFill="1" applyBorder="1" applyAlignment="1">
      <alignment horizontal="left" vertical="top" wrapText="1"/>
    </xf>
    <xf numFmtId="164" fontId="14" fillId="0" borderId="11" xfId="0" applyNumberFormat="1" applyFont="1" applyFill="1" applyBorder="1" applyAlignment="1">
      <alignment horizontal="left" vertical="top" wrapText="1"/>
    </xf>
    <xf numFmtId="0" fontId="13" fillId="0" borderId="0" xfId="0" applyFont="1" applyFill="1" applyAlignment="1">
      <alignment vertical="top" wrapText="1"/>
    </xf>
    <xf numFmtId="0" fontId="13" fillId="0" borderId="0" xfId="0" applyFont="1" applyFill="1" applyAlignment="1">
      <alignment horizontal="right" vertical="top" wrapText="1"/>
    </xf>
    <xf numFmtId="2" fontId="13" fillId="0" borderId="0" xfId="0" applyNumberFormat="1" applyFont="1" applyFill="1" applyAlignment="1">
      <alignment horizontal="center" vertical="top" wrapText="1"/>
    </xf>
    <xf numFmtId="0" fontId="13" fillId="0" borderId="12" xfId="0" applyFont="1" applyFill="1" applyBorder="1" applyAlignment="1">
      <alignment horizontal="center" vertical="top" wrapText="1"/>
    </xf>
    <xf numFmtId="0" fontId="13" fillId="40" borderId="11" xfId="0" applyFont="1" applyFill="1" applyBorder="1" applyAlignment="1">
      <alignment horizontal="left" vertical="top"/>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top" wrapText="1"/>
    </xf>
    <xf numFmtId="2" fontId="13" fillId="0" borderId="11" xfId="0" applyNumberFormat="1" applyFont="1" applyFill="1" applyBorder="1" applyAlignment="1">
      <alignment horizontal="center" vertical="top" wrapText="1"/>
    </xf>
    <xf numFmtId="0" fontId="13" fillId="0" borderId="11" xfId="0" applyFont="1" applyFill="1" applyBorder="1" applyAlignment="1">
      <alignment horizontal="center" vertical="center" wrapText="1"/>
    </xf>
    <xf numFmtId="2" fontId="13" fillId="0" borderId="11" xfId="0" applyNumberFormat="1" applyFont="1" applyFill="1" applyBorder="1" applyAlignment="1">
      <alignment horizontal="left" vertical="top" wrapText="1"/>
    </xf>
    <xf numFmtId="0" fontId="13" fillId="0" borderId="11" xfId="0" applyFont="1" applyFill="1" applyBorder="1" applyAlignment="1">
      <alignment horizontal="left" vertical="top" wrapText="1"/>
    </xf>
    <xf numFmtId="2" fontId="13" fillId="0" borderId="11" xfId="0" applyNumberFormat="1" applyFont="1" applyFill="1" applyBorder="1" applyAlignment="1">
      <alignment horizontal="left" vertical="top" wrapText="1"/>
    </xf>
    <xf numFmtId="0" fontId="13" fillId="0" borderId="11" xfId="0" applyFont="1" applyFill="1" applyBorder="1" applyAlignment="1">
      <alignment horizontal="left" vertical="top"/>
    </xf>
    <xf numFmtId="165" fontId="13" fillId="0" borderId="11" xfId="0" applyNumberFormat="1" applyFont="1" applyFill="1" applyBorder="1" applyAlignment="1">
      <alignment horizontal="center" vertical="top" wrapText="1"/>
    </xf>
    <xf numFmtId="4" fontId="13" fillId="0" borderId="11" xfId="0" applyNumberFormat="1" applyFont="1" applyFill="1" applyBorder="1" applyAlignment="1">
      <alignment horizontal="left" vertical="top" wrapText="1"/>
    </xf>
    <xf numFmtId="0" fontId="14" fillId="0" borderId="11" xfId="0" applyFont="1" applyFill="1" applyBorder="1" applyAlignment="1">
      <alignment horizontal="left" vertical="top" wrapText="1"/>
    </xf>
    <xf numFmtId="0" fontId="15" fillId="0" borderId="11"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40" borderId="11" xfId="0" applyFont="1" applyFill="1" applyBorder="1" applyAlignment="1">
      <alignment horizontal="left" vertical="top"/>
    </xf>
    <xf numFmtId="49" fontId="13" fillId="0" borderId="11" xfId="0" applyNumberFormat="1" applyFont="1" applyFill="1" applyBorder="1" applyAlignment="1">
      <alignment horizontal="center" vertical="top" wrapText="1"/>
    </xf>
    <xf numFmtId="0" fontId="0" fillId="0" borderId="11" xfId="0" applyFont="1" applyFill="1" applyBorder="1" applyAlignment="1">
      <alignment horizontal="left" vertical="top"/>
    </xf>
    <xf numFmtId="0" fontId="13" fillId="0" borderId="11" xfId="0" applyFont="1" applyFill="1" applyBorder="1" applyAlignment="1">
      <alignment vertical="top" wrapText="1"/>
    </xf>
    <xf numFmtId="165" fontId="14" fillId="0" borderId="11" xfId="0" applyNumberFormat="1" applyFont="1" applyFill="1" applyBorder="1" applyAlignment="1">
      <alignment horizontal="center" vertical="top" wrapText="1"/>
    </xf>
    <xf numFmtId="0" fontId="13" fillId="40" borderId="11" xfId="0" applyFont="1" applyFill="1" applyBorder="1" applyAlignment="1">
      <alignment horizontal="left" vertical="top" wrapText="1"/>
    </xf>
    <xf numFmtId="0" fontId="13" fillId="0" borderId="11" xfId="106" applyFont="1" applyFill="1" applyBorder="1" applyAlignment="1">
      <alignment horizontal="left" vertical="top" wrapText="1"/>
      <protection/>
    </xf>
    <xf numFmtId="0" fontId="13" fillId="0" borderId="13" xfId="0" applyFont="1" applyFill="1" applyBorder="1" applyAlignment="1">
      <alignment horizontal="left" vertical="top" wrapText="1"/>
    </xf>
    <xf numFmtId="0" fontId="13" fillId="0" borderId="0" xfId="0" applyFont="1" applyFill="1" applyBorder="1" applyAlignment="1">
      <alignment horizontal="center" vertical="top" wrapText="1"/>
    </xf>
  </cellXfs>
  <cellStyles count="10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1 14" xfId="33"/>
    <cellStyle name="Accent 1 15" xfId="34"/>
    <cellStyle name="Accent 1 16" xfId="35"/>
    <cellStyle name="Accent 13" xfId="36"/>
    <cellStyle name="Accent 14" xfId="37"/>
    <cellStyle name="Accent 15" xfId="38"/>
    <cellStyle name="Accent 2 15" xfId="39"/>
    <cellStyle name="Accent 2 16" xfId="40"/>
    <cellStyle name="Accent 2 17" xfId="41"/>
    <cellStyle name="Accent 3 16" xfId="42"/>
    <cellStyle name="Accent 3 17" xfId="43"/>
    <cellStyle name="Accent 3 18" xfId="44"/>
    <cellStyle name="Bad 10" xfId="45"/>
    <cellStyle name="Bad 10 2" xfId="46"/>
    <cellStyle name="Bad 11" xfId="47"/>
    <cellStyle name="Bad 11 2" xfId="48"/>
    <cellStyle name="Bad 12" xfId="49"/>
    <cellStyle name="Error 12" xfId="50"/>
    <cellStyle name="Error 13" xfId="51"/>
    <cellStyle name="Error 14" xfId="52"/>
    <cellStyle name="Footnote 5" xfId="53"/>
    <cellStyle name="Footnote 6" xfId="54"/>
    <cellStyle name="Footnote 7" xfId="55"/>
    <cellStyle name="Good 10" xfId="56"/>
    <cellStyle name="Good 8" xfId="57"/>
    <cellStyle name="Good 8 2" xfId="58"/>
    <cellStyle name="Good 9" xfId="59"/>
    <cellStyle name="Good 9 2" xfId="60"/>
    <cellStyle name="Heading 1 1" xfId="61"/>
    <cellStyle name="Heading 1 2" xfId="62"/>
    <cellStyle name="Heading 1 3" xfId="63"/>
    <cellStyle name="Heading 2 2" xfId="64"/>
    <cellStyle name="Heading 2 3" xfId="65"/>
    <cellStyle name="Heading 2 4" xfId="66"/>
    <cellStyle name="Hyperlink 6" xfId="67"/>
    <cellStyle name="Hyperlink 7" xfId="68"/>
    <cellStyle name="Hyperlink 8" xfId="69"/>
    <cellStyle name="Neutral 10" xfId="70"/>
    <cellStyle name="Neutral 11" xfId="71"/>
    <cellStyle name="Neutral 9" xfId="72"/>
    <cellStyle name="Note 4" xfId="73"/>
    <cellStyle name="Note 5" xfId="74"/>
    <cellStyle name="Note 6" xfId="75"/>
    <cellStyle name="Status 7" xfId="76"/>
    <cellStyle name="Status 8" xfId="77"/>
    <cellStyle name="Status 9" xfId="78"/>
    <cellStyle name="Text 3" xfId="79"/>
    <cellStyle name="Text 4" xfId="80"/>
    <cellStyle name="Text 5" xfId="81"/>
    <cellStyle name="Warning 11" xfId="82"/>
    <cellStyle name="Warning 12" xfId="83"/>
    <cellStyle name="Warning 13" xfId="84"/>
    <cellStyle name="Акцент1" xfId="85"/>
    <cellStyle name="Акцент2" xfId="86"/>
    <cellStyle name="Акцент3" xfId="87"/>
    <cellStyle name="Акцент4" xfId="88"/>
    <cellStyle name="Акцент5" xfId="89"/>
    <cellStyle name="Акцент6" xfId="90"/>
    <cellStyle name="Ввод " xfId="91"/>
    <cellStyle name="Вывод" xfId="92"/>
    <cellStyle name="Вычисление" xfId="93"/>
    <cellStyle name="Currency" xfId="94"/>
    <cellStyle name="Currency [0]" xfId="95"/>
    <cellStyle name="Заголовок 1" xfId="96"/>
    <cellStyle name="Заголовок 2" xfId="97"/>
    <cellStyle name="Заголовок 3" xfId="98"/>
    <cellStyle name="Заголовок 4" xfId="99"/>
    <cellStyle name="Итог" xfId="100"/>
    <cellStyle name="Контрольная ячейка" xfId="101"/>
    <cellStyle name="Название" xfId="102"/>
    <cellStyle name="Нейтральный" xfId="103"/>
    <cellStyle name="Обычный 2" xfId="104"/>
    <cellStyle name="Обычный 2 2" xfId="105"/>
    <cellStyle name="Обычный 3" xfId="106"/>
    <cellStyle name="Обычный 4" xfId="107"/>
    <cellStyle name="Плохой" xfId="108"/>
    <cellStyle name="Пояснение" xfId="109"/>
    <cellStyle name="Примечание" xfId="110"/>
    <cellStyle name="Percent" xfId="111"/>
    <cellStyle name="Связанная ячейка" xfId="112"/>
    <cellStyle name="Текст предупреждения" xfId="113"/>
    <cellStyle name="Comma" xfId="114"/>
    <cellStyle name="Comma [0]" xfId="115"/>
    <cellStyle name="Хороший"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8"/>
  <sheetViews>
    <sheetView tabSelected="1" view="pageBreakPreview" zoomScale="85" zoomScaleNormal="70" zoomScaleSheetLayoutView="85" zoomScalePageLayoutView="0" workbookViewId="0" topLeftCell="A153">
      <selection activeCell="H157" sqref="H157"/>
    </sheetView>
  </sheetViews>
  <sheetFormatPr defaultColWidth="9.00390625" defaultRowHeight="15"/>
  <cols>
    <col min="1" max="1" width="10.140625" style="1" customWidth="1"/>
    <col min="2" max="2" width="40.8515625" style="2" customWidth="1"/>
    <col min="3" max="3" width="47.8515625" style="2" customWidth="1"/>
    <col min="4" max="4" width="16.7109375" style="1" customWidth="1"/>
    <col min="5" max="5" width="12.140625" style="1" customWidth="1"/>
    <col min="6" max="6" width="12.28125" style="1" customWidth="1"/>
    <col min="7" max="7" width="16.28125" style="1" customWidth="1"/>
    <col min="8" max="8" width="13.8515625" style="2" customWidth="1"/>
    <col min="9" max="10" width="12.57421875" style="3" customWidth="1"/>
    <col min="11" max="11" width="14.28125" style="3" customWidth="1"/>
    <col min="12" max="12" width="99.421875" style="4" customWidth="1"/>
    <col min="13" max="13" width="13.00390625" style="5" customWidth="1"/>
    <col min="14" max="16384" width="9.00390625" style="6" customWidth="1"/>
  </cols>
  <sheetData>
    <row r="1" spans="1:12" ht="63.75" customHeight="1">
      <c r="A1" s="44" t="s">
        <v>0</v>
      </c>
      <c r="B1" s="44"/>
      <c r="C1" s="44"/>
      <c r="D1" s="44"/>
      <c r="E1" s="44"/>
      <c r="F1" s="44"/>
      <c r="G1" s="44"/>
      <c r="H1" s="44"/>
      <c r="I1" s="44"/>
      <c r="J1" s="44"/>
      <c r="K1" s="44"/>
      <c r="L1" s="8" t="s">
        <v>1</v>
      </c>
    </row>
    <row r="2" spans="1:12" ht="18.75" customHeight="1">
      <c r="A2" s="7"/>
      <c r="B2" s="9"/>
      <c r="C2" s="9"/>
      <c r="D2" s="9"/>
      <c r="E2" s="9"/>
      <c r="F2" s="9"/>
      <c r="G2" s="9"/>
      <c r="H2" s="9"/>
      <c r="I2" s="9"/>
      <c r="J2" s="9"/>
      <c r="K2" s="9"/>
      <c r="L2" s="9"/>
    </row>
    <row r="3" spans="1:13" ht="15" customHeight="1">
      <c r="A3" s="45" t="s">
        <v>2</v>
      </c>
      <c r="B3" s="45" t="s">
        <v>3</v>
      </c>
      <c r="C3" s="45" t="s">
        <v>4</v>
      </c>
      <c r="D3" s="45" t="s">
        <v>5</v>
      </c>
      <c r="E3" s="45"/>
      <c r="F3" s="45" t="s">
        <v>6</v>
      </c>
      <c r="G3" s="45"/>
      <c r="H3" s="45" t="s">
        <v>7</v>
      </c>
      <c r="I3" s="46" t="s">
        <v>8</v>
      </c>
      <c r="J3" s="46" t="s">
        <v>9</v>
      </c>
      <c r="K3" s="46" t="s">
        <v>10</v>
      </c>
      <c r="L3" s="47" t="s">
        <v>11</v>
      </c>
      <c r="M3" s="48" t="s">
        <v>12</v>
      </c>
    </row>
    <row r="4" spans="1:13" ht="60" customHeight="1">
      <c r="A4" s="45"/>
      <c r="B4" s="45"/>
      <c r="C4" s="45"/>
      <c r="D4" s="10" t="s">
        <v>13</v>
      </c>
      <c r="E4" s="10" t="s">
        <v>14</v>
      </c>
      <c r="F4" s="10" t="s">
        <v>13</v>
      </c>
      <c r="G4" s="10" t="s">
        <v>14</v>
      </c>
      <c r="H4" s="45"/>
      <c r="I4" s="46"/>
      <c r="J4" s="46"/>
      <c r="K4" s="46"/>
      <c r="L4" s="47"/>
      <c r="M4" s="48"/>
    </row>
    <row r="5" spans="1:13" ht="18.75" customHeight="1">
      <c r="A5" s="45"/>
      <c r="B5" s="49" t="s">
        <v>15</v>
      </c>
      <c r="C5" s="49" t="s">
        <v>16</v>
      </c>
      <c r="D5" s="45"/>
      <c r="E5" s="45"/>
      <c r="F5" s="46"/>
      <c r="G5" s="46"/>
      <c r="H5" s="13" t="s">
        <v>17</v>
      </c>
      <c r="I5" s="11">
        <f>I6+I7+I8+I9</f>
        <v>492367.5</v>
      </c>
      <c r="J5" s="11">
        <f>J6+J7+J8+J9</f>
        <v>479388.98799999995</v>
      </c>
      <c r="K5" s="11">
        <f aca="true" t="shared" si="0" ref="K5:K40">J5/I5*100</f>
        <v>97.3640599755264</v>
      </c>
      <c r="L5" s="50"/>
      <c r="M5" s="51"/>
    </row>
    <row r="6" spans="1:13" ht="30">
      <c r="A6" s="45"/>
      <c r="B6" s="49"/>
      <c r="C6" s="49"/>
      <c r="D6" s="45"/>
      <c r="E6" s="45"/>
      <c r="F6" s="46"/>
      <c r="G6" s="46"/>
      <c r="H6" s="13" t="s">
        <v>18</v>
      </c>
      <c r="I6" s="11">
        <f>I11+I29+I83+I115+I126</f>
        <v>41793.799999999996</v>
      </c>
      <c r="J6" s="11">
        <f>J11+J29+J83+J115+J126</f>
        <v>33472.619999999995</v>
      </c>
      <c r="K6" s="11">
        <f t="shared" si="0"/>
        <v>80.0899176432868</v>
      </c>
      <c r="L6" s="50"/>
      <c r="M6" s="51"/>
    </row>
    <row r="7" spans="1:13" ht="30">
      <c r="A7" s="45"/>
      <c r="B7" s="49"/>
      <c r="C7" s="49"/>
      <c r="D7" s="45"/>
      <c r="E7" s="45"/>
      <c r="F7" s="46"/>
      <c r="G7" s="46"/>
      <c r="H7" s="13" t="s">
        <v>19</v>
      </c>
      <c r="I7" s="11">
        <f>I12+I30+I38+I84+I109+I127+I154+I159+I165</f>
        <v>150103</v>
      </c>
      <c r="J7" s="11">
        <f>J12+J30+J38+J84+J109+J127+J154+J159+J165</f>
        <v>142426.358</v>
      </c>
      <c r="K7" s="11">
        <f t="shared" si="0"/>
        <v>94.88575045135674</v>
      </c>
      <c r="L7" s="50"/>
      <c r="M7" s="51"/>
    </row>
    <row r="8" spans="1:13" ht="26.25" customHeight="1">
      <c r="A8" s="45"/>
      <c r="B8" s="49"/>
      <c r="C8" s="49"/>
      <c r="D8" s="45"/>
      <c r="E8" s="45"/>
      <c r="F8" s="46"/>
      <c r="G8" s="46"/>
      <c r="H8" s="13" t="s">
        <v>20</v>
      </c>
      <c r="I8" s="11">
        <f>I13+I39+I85</f>
        <v>34541.7</v>
      </c>
      <c r="J8" s="11">
        <f>J13+J39+J85</f>
        <v>36189.06</v>
      </c>
      <c r="K8" s="11">
        <f t="shared" si="0"/>
        <v>104.76919202008008</v>
      </c>
      <c r="L8" s="50"/>
      <c r="M8" s="51"/>
    </row>
    <row r="9" spans="1:13" ht="36.75" customHeight="1">
      <c r="A9" s="45"/>
      <c r="B9" s="49"/>
      <c r="C9" s="49"/>
      <c r="D9" s="45"/>
      <c r="E9" s="45"/>
      <c r="F9" s="46"/>
      <c r="G9" s="46"/>
      <c r="H9" s="13" t="s">
        <v>21</v>
      </c>
      <c r="I9" s="11">
        <f>I40+I116</f>
        <v>265929</v>
      </c>
      <c r="J9" s="11">
        <f>J40+J116</f>
        <v>267300.94999999995</v>
      </c>
      <c r="K9" s="11">
        <f t="shared" si="0"/>
        <v>100.51590838156048</v>
      </c>
      <c r="L9" s="50"/>
      <c r="M9" s="51"/>
    </row>
    <row r="10" spans="1:13" ht="21" customHeight="1">
      <c r="A10" s="45" t="s">
        <v>22</v>
      </c>
      <c r="B10" s="49" t="s">
        <v>23</v>
      </c>
      <c r="C10" s="49" t="s">
        <v>24</v>
      </c>
      <c r="D10" s="52">
        <v>43831</v>
      </c>
      <c r="E10" s="52">
        <v>44561</v>
      </c>
      <c r="F10" s="52">
        <v>43831</v>
      </c>
      <c r="G10" s="52"/>
      <c r="H10" s="13" t="s">
        <v>17</v>
      </c>
      <c r="I10" s="11">
        <f>I11+I12+I13</f>
        <v>12841</v>
      </c>
      <c r="J10" s="11">
        <f>J11+J12+J13</f>
        <v>10556.79</v>
      </c>
      <c r="K10" s="11">
        <f t="shared" si="0"/>
        <v>82.21158788256368</v>
      </c>
      <c r="L10" s="53"/>
      <c r="M10" s="51"/>
    </row>
    <row r="11" spans="1:13" ht="30">
      <c r="A11" s="45"/>
      <c r="B11" s="49"/>
      <c r="C11" s="49"/>
      <c r="D11" s="52"/>
      <c r="E11" s="52"/>
      <c r="F11" s="52"/>
      <c r="G11" s="52"/>
      <c r="H11" s="13" t="s">
        <v>18</v>
      </c>
      <c r="I11" s="11">
        <f>I21</f>
        <v>8728</v>
      </c>
      <c r="J11" s="11">
        <f>J21</f>
        <v>8728</v>
      </c>
      <c r="K11" s="11">
        <f t="shared" si="0"/>
        <v>100</v>
      </c>
      <c r="L11" s="53"/>
      <c r="M11" s="51"/>
    </row>
    <row r="12" spans="1:13" ht="30">
      <c r="A12" s="45"/>
      <c r="B12" s="49"/>
      <c r="C12" s="49"/>
      <c r="D12" s="52"/>
      <c r="E12" s="52"/>
      <c r="F12" s="52"/>
      <c r="G12" s="52"/>
      <c r="H12" s="13" t="s">
        <v>19</v>
      </c>
      <c r="I12" s="11">
        <f>I15+I22</f>
        <v>3211.3</v>
      </c>
      <c r="J12" s="11">
        <f>J15+J22</f>
        <v>1141.29</v>
      </c>
      <c r="K12" s="11">
        <f t="shared" si="0"/>
        <v>35.53981253697879</v>
      </c>
      <c r="L12" s="53"/>
      <c r="M12" s="51"/>
    </row>
    <row r="13" spans="1:13" ht="25.5" customHeight="1">
      <c r="A13" s="45"/>
      <c r="B13" s="49"/>
      <c r="C13" s="49"/>
      <c r="D13" s="52"/>
      <c r="E13" s="52"/>
      <c r="F13" s="52"/>
      <c r="G13" s="52"/>
      <c r="H13" s="13" t="s">
        <v>20</v>
      </c>
      <c r="I13" s="11">
        <f>I16+I23</f>
        <v>901.7</v>
      </c>
      <c r="J13" s="11">
        <f>J16+J23</f>
        <v>687.5</v>
      </c>
      <c r="K13" s="11">
        <f t="shared" si="0"/>
        <v>76.24487079960075</v>
      </c>
      <c r="L13" s="53"/>
      <c r="M13" s="51"/>
    </row>
    <row r="14" spans="1:13" ht="20.25" customHeight="1">
      <c r="A14" s="45" t="s">
        <v>25</v>
      </c>
      <c r="B14" s="54" t="s">
        <v>26</v>
      </c>
      <c r="C14" s="49" t="s">
        <v>24</v>
      </c>
      <c r="D14" s="52">
        <v>44256</v>
      </c>
      <c r="E14" s="52">
        <v>45657</v>
      </c>
      <c r="F14" s="52">
        <v>44256</v>
      </c>
      <c r="G14" s="52"/>
      <c r="H14" s="13" t="s">
        <v>17</v>
      </c>
      <c r="I14" s="11">
        <f>I15+I16</f>
        <v>2300</v>
      </c>
      <c r="J14" s="11">
        <f>J15+J16</f>
        <v>0</v>
      </c>
      <c r="K14" s="11">
        <f t="shared" si="0"/>
        <v>0</v>
      </c>
      <c r="L14" s="49"/>
      <c r="M14" s="51"/>
    </row>
    <row r="15" spans="1:13" ht="30">
      <c r="A15" s="45"/>
      <c r="B15" s="54"/>
      <c r="C15" s="49"/>
      <c r="D15" s="52"/>
      <c r="E15" s="52"/>
      <c r="F15" s="52"/>
      <c r="G15" s="52"/>
      <c r="H15" s="13" t="s">
        <v>19</v>
      </c>
      <c r="I15" s="11">
        <f>I18</f>
        <v>2070</v>
      </c>
      <c r="J15" s="11">
        <f>J18</f>
        <v>0</v>
      </c>
      <c r="K15" s="11">
        <f t="shared" si="0"/>
        <v>0</v>
      </c>
      <c r="L15" s="49"/>
      <c r="M15" s="51"/>
    </row>
    <row r="16" spans="1:13" ht="33" customHeight="1">
      <c r="A16" s="45"/>
      <c r="B16" s="54"/>
      <c r="C16" s="49"/>
      <c r="D16" s="52"/>
      <c r="E16" s="52"/>
      <c r="F16" s="52"/>
      <c r="G16" s="52"/>
      <c r="H16" s="13" t="s">
        <v>20</v>
      </c>
      <c r="I16" s="11">
        <f>I19</f>
        <v>230</v>
      </c>
      <c r="J16" s="11">
        <f>J19</f>
        <v>0</v>
      </c>
      <c r="K16" s="11">
        <f t="shared" si="0"/>
        <v>0</v>
      </c>
      <c r="L16" s="49"/>
      <c r="M16" s="51"/>
    </row>
    <row r="17" spans="1:13" ht="21" customHeight="1">
      <c r="A17" s="45" t="s">
        <v>27</v>
      </c>
      <c r="B17" s="54" t="s">
        <v>407</v>
      </c>
      <c r="C17" s="49" t="s">
        <v>28</v>
      </c>
      <c r="D17" s="52">
        <v>44278</v>
      </c>
      <c r="E17" s="52">
        <v>44561</v>
      </c>
      <c r="F17" s="52">
        <v>44278</v>
      </c>
      <c r="G17" s="52">
        <v>44561</v>
      </c>
      <c r="H17" s="13" t="s">
        <v>17</v>
      </c>
      <c r="I17" s="11">
        <f>I18+I19</f>
        <v>2300</v>
      </c>
      <c r="J17" s="11">
        <f>J18+J19</f>
        <v>0</v>
      </c>
      <c r="K17" s="11">
        <f t="shared" si="0"/>
        <v>0</v>
      </c>
      <c r="L17" s="56" t="s">
        <v>29</v>
      </c>
      <c r="M17" s="57" t="s">
        <v>30</v>
      </c>
    </row>
    <row r="18" spans="1:13" ht="33" customHeight="1">
      <c r="A18" s="45"/>
      <c r="B18" s="54"/>
      <c r="C18" s="55"/>
      <c r="D18" s="52"/>
      <c r="E18" s="52"/>
      <c r="F18" s="52"/>
      <c r="G18" s="52"/>
      <c r="H18" s="13" t="s">
        <v>19</v>
      </c>
      <c r="I18" s="11">
        <v>2070</v>
      </c>
      <c r="J18" s="11">
        <v>0</v>
      </c>
      <c r="K18" s="11">
        <f t="shared" si="0"/>
        <v>0</v>
      </c>
      <c r="L18" s="56"/>
      <c r="M18" s="57"/>
    </row>
    <row r="19" spans="1:13" ht="28.5" customHeight="1">
      <c r="A19" s="45"/>
      <c r="B19" s="54"/>
      <c r="C19" s="55"/>
      <c r="D19" s="52"/>
      <c r="E19" s="52"/>
      <c r="F19" s="52"/>
      <c r="G19" s="52"/>
      <c r="H19" s="13" t="s">
        <v>20</v>
      </c>
      <c r="I19" s="11">
        <v>230</v>
      </c>
      <c r="J19" s="11">
        <v>0</v>
      </c>
      <c r="K19" s="11">
        <f t="shared" si="0"/>
        <v>0</v>
      </c>
      <c r="L19" s="56"/>
      <c r="M19" s="57"/>
    </row>
    <row r="20" spans="1:13" ht="22.5" customHeight="1">
      <c r="A20" s="52" t="s">
        <v>31</v>
      </c>
      <c r="B20" s="49" t="s">
        <v>32</v>
      </c>
      <c r="C20" s="49" t="s">
        <v>33</v>
      </c>
      <c r="D20" s="52">
        <v>43831</v>
      </c>
      <c r="E20" s="52">
        <v>44561</v>
      </c>
      <c r="F20" s="52">
        <v>44197</v>
      </c>
      <c r="G20" s="52">
        <v>44561</v>
      </c>
      <c r="H20" s="13" t="s">
        <v>17</v>
      </c>
      <c r="I20" s="11">
        <f>SUM(I21:I23)</f>
        <v>10541</v>
      </c>
      <c r="J20" s="11">
        <f>SUM(J21:J23)</f>
        <v>10556.79</v>
      </c>
      <c r="K20" s="11">
        <f t="shared" si="0"/>
        <v>100.14979603453185</v>
      </c>
      <c r="L20" s="49"/>
      <c r="M20" s="51"/>
    </row>
    <row r="21" spans="1:13" ht="30">
      <c r="A21" s="52"/>
      <c r="B21" s="49"/>
      <c r="C21" s="49"/>
      <c r="D21" s="52"/>
      <c r="E21" s="52"/>
      <c r="F21" s="52"/>
      <c r="G21" s="52"/>
      <c r="H21" s="13" t="s">
        <v>18</v>
      </c>
      <c r="I21" s="11">
        <f aca="true" t="shared" si="1" ref="I21:J23">I25</f>
        <v>8728</v>
      </c>
      <c r="J21" s="11">
        <f t="shared" si="1"/>
        <v>8728</v>
      </c>
      <c r="K21" s="11">
        <f t="shared" si="0"/>
        <v>100</v>
      </c>
      <c r="L21" s="49"/>
      <c r="M21" s="51"/>
    </row>
    <row r="22" spans="1:13" ht="30">
      <c r="A22" s="52"/>
      <c r="B22" s="49"/>
      <c r="C22" s="49"/>
      <c r="D22" s="52"/>
      <c r="E22" s="52"/>
      <c r="F22" s="52"/>
      <c r="G22" s="52"/>
      <c r="H22" s="13" t="s">
        <v>19</v>
      </c>
      <c r="I22" s="11">
        <f t="shared" si="1"/>
        <v>1141.3</v>
      </c>
      <c r="J22" s="11">
        <f t="shared" si="1"/>
        <v>1141.29</v>
      </c>
      <c r="K22" s="11">
        <f t="shared" si="0"/>
        <v>99.99912380618593</v>
      </c>
      <c r="L22" s="49"/>
      <c r="M22" s="51"/>
    </row>
    <row r="23" spans="1:13" ht="29.25" customHeight="1">
      <c r="A23" s="52"/>
      <c r="B23" s="49"/>
      <c r="C23" s="49"/>
      <c r="D23" s="52"/>
      <c r="E23" s="52"/>
      <c r="F23" s="52"/>
      <c r="G23" s="52"/>
      <c r="H23" s="13" t="s">
        <v>20</v>
      </c>
      <c r="I23" s="11">
        <f t="shared" si="1"/>
        <v>671.7</v>
      </c>
      <c r="J23" s="11">
        <f t="shared" si="1"/>
        <v>687.5</v>
      </c>
      <c r="K23" s="11">
        <f t="shared" si="0"/>
        <v>102.35224058359387</v>
      </c>
      <c r="L23" s="49"/>
      <c r="M23" s="51"/>
    </row>
    <row r="24" spans="1:13" ht="16.5" customHeight="1">
      <c r="A24" s="58" t="s">
        <v>34</v>
      </c>
      <c r="B24" s="49" t="s">
        <v>35</v>
      </c>
      <c r="C24" s="49" t="s">
        <v>33</v>
      </c>
      <c r="D24" s="52">
        <v>43831</v>
      </c>
      <c r="E24" s="52">
        <v>44561</v>
      </c>
      <c r="F24" s="52">
        <v>44197</v>
      </c>
      <c r="G24" s="52">
        <v>44561</v>
      </c>
      <c r="H24" s="13" t="s">
        <v>17</v>
      </c>
      <c r="I24" s="11">
        <f>I25+I26+I27</f>
        <v>10541</v>
      </c>
      <c r="J24" s="11">
        <f>J25+J26+J27</f>
        <v>10556.79</v>
      </c>
      <c r="K24" s="11">
        <f t="shared" si="0"/>
        <v>100.14979603453185</v>
      </c>
      <c r="L24" s="54" t="s">
        <v>36</v>
      </c>
      <c r="M24" s="51" t="s">
        <v>37</v>
      </c>
    </row>
    <row r="25" spans="1:13" ht="30">
      <c r="A25" s="58"/>
      <c r="B25" s="49"/>
      <c r="C25" s="49"/>
      <c r="D25" s="52"/>
      <c r="E25" s="52"/>
      <c r="F25" s="52"/>
      <c r="G25" s="52"/>
      <c r="H25" s="13" t="s">
        <v>18</v>
      </c>
      <c r="I25" s="11">
        <v>8728</v>
      </c>
      <c r="J25" s="11">
        <v>8728</v>
      </c>
      <c r="K25" s="11">
        <f t="shared" si="0"/>
        <v>100</v>
      </c>
      <c r="L25" s="54"/>
      <c r="M25" s="51"/>
    </row>
    <row r="26" spans="1:13" ht="30">
      <c r="A26" s="58"/>
      <c r="B26" s="49"/>
      <c r="C26" s="49"/>
      <c r="D26" s="52"/>
      <c r="E26" s="52"/>
      <c r="F26" s="52"/>
      <c r="G26" s="52"/>
      <c r="H26" s="13" t="s">
        <v>19</v>
      </c>
      <c r="I26" s="11">
        <v>1141.3</v>
      </c>
      <c r="J26" s="11">
        <v>1141.29</v>
      </c>
      <c r="K26" s="11">
        <f t="shared" si="0"/>
        <v>99.99912380618593</v>
      </c>
      <c r="L26" s="54"/>
      <c r="M26" s="51"/>
    </row>
    <row r="27" spans="1:13" ht="30" customHeight="1">
      <c r="A27" s="58"/>
      <c r="B27" s="49"/>
      <c r="C27" s="49"/>
      <c r="D27" s="52"/>
      <c r="E27" s="52"/>
      <c r="F27" s="52"/>
      <c r="G27" s="52"/>
      <c r="H27" s="13" t="s">
        <v>20</v>
      </c>
      <c r="I27" s="11">
        <v>671.7</v>
      </c>
      <c r="J27" s="11">
        <v>687.5</v>
      </c>
      <c r="K27" s="11">
        <f t="shared" si="0"/>
        <v>102.35224058359387</v>
      </c>
      <c r="L27" s="54"/>
      <c r="M27" s="51"/>
    </row>
    <row r="28" spans="1:13" ht="24.75" customHeight="1">
      <c r="A28" s="45" t="s">
        <v>38</v>
      </c>
      <c r="B28" s="49" t="s">
        <v>39</v>
      </c>
      <c r="C28" s="54" t="s">
        <v>40</v>
      </c>
      <c r="D28" s="52">
        <v>44197</v>
      </c>
      <c r="E28" s="52">
        <v>44561</v>
      </c>
      <c r="F28" s="52">
        <v>44197</v>
      </c>
      <c r="G28" s="52">
        <v>44561</v>
      </c>
      <c r="H28" s="13" t="s">
        <v>17</v>
      </c>
      <c r="I28" s="11">
        <f>I29+I30</f>
        <v>46237.399999999994</v>
      </c>
      <c r="J28" s="11">
        <f>J29+J30</f>
        <v>46180.11</v>
      </c>
      <c r="K28" s="11">
        <f t="shared" si="0"/>
        <v>99.87609597425462</v>
      </c>
      <c r="L28" s="49"/>
      <c r="M28" s="51"/>
    </row>
    <row r="29" spans="1:13" ht="34.5" customHeight="1">
      <c r="A29" s="45"/>
      <c r="B29" s="49"/>
      <c r="C29" s="54"/>
      <c r="D29" s="52"/>
      <c r="E29" s="52"/>
      <c r="F29" s="52"/>
      <c r="G29" s="52"/>
      <c r="H29" s="13" t="s">
        <v>18</v>
      </c>
      <c r="I29" s="11">
        <f>I33+I31</f>
        <v>17604.499999999996</v>
      </c>
      <c r="J29" s="11">
        <f>J33+J31</f>
        <v>17603.48</v>
      </c>
      <c r="K29" s="11">
        <f t="shared" si="0"/>
        <v>99.99420602686814</v>
      </c>
      <c r="L29" s="49"/>
      <c r="M29" s="51"/>
    </row>
    <row r="30" spans="1:13" ht="48" customHeight="1">
      <c r="A30" s="45"/>
      <c r="B30" s="49"/>
      <c r="C30" s="54"/>
      <c r="D30" s="52"/>
      <c r="E30" s="52"/>
      <c r="F30" s="52"/>
      <c r="G30" s="52"/>
      <c r="H30" s="13" t="s">
        <v>19</v>
      </c>
      <c r="I30" s="11">
        <f>I35+I34+I36</f>
        <v>28632.9</v>
      </c>
      <c r="J30" s="11">
        <f>J35+J34+J36</f>
        <v>28576.629999999997</v>
      </c>
      <c r="K30" s="11">
        <f t="shared" si="0"/>
        <v>99.80347781747568</v>
      </c>
      <c r="L30" s="49"/>
      <c r="M30" s="51"/>
    </row>
    <row r="31" spans="1:13" ht="141" customHeight="1">
      <c r="A31" s="10" t="s">
        <v>41</v>
      </c>
      <c r="B31" s="13" t="s">
        <v>42</v>
      </c>
      <c r="C31" s="17" t="s">
        <v>43</v>
      </c>
      <c r="D31" s="16">
        <v>44197</v>
      </c>
      <c r="E31" s="16">
        <v>44561</v>
      </c>
      <c r="F31" s="16">
        <v>44197</v>
      </c>
      <c r="G31" s="16">
        <v>44561</v>
      </c>
      <c r="H31" s="13" t="s">
        <v>18</v>
      </c>
      <c r="I31" s="11">
        <v>118.3</v>
      </c>
      <c r="J31" s="11">
        <v>118.3</v>
      </c>
      <c r="K31" s="11">
        <f t="shared" si="0"/>
        <v>100</v>
      </c>
      <c r="L31" s="20" t="s">
        <v>44</v>
      </c>
      <c r="M31" s="15" t="s">
        <v>37</v>
      </c>
    </row>
    <row r="32" spans="1:13" ht="27" customHeight="1">
      <c r="A32" s="58" t="s">
        <v>45</v>
      </c>
      <c r="B32" s="49" t="s">
        <v>46</v>
      </c>
      <c r="C32" s="54" t="s">
        <v>47</v>
      </c>
      <c r="D32" s="52">
        <v>44197</v>
      </c>
      <c r="E32" s="52">
        <v>44561</v>
      </c>
      <c r="F32" s="52">
        <v>44197</v>
      </c>
      <c r="G32" s="52">
        <v>44561</v>
      </c>
      <c r="H32" s="13" t="s">
        <v>17</v>
      </c>
      <c r="I32" s="11">
        <f>I33+I34</f>
        <v>20662.399999999998</v>
      </c>
      <c r="J32" s="11">
        <f>J33+J34</f>
        <v>20661.25</v>
      </c>
      <c r="K32" s="11">
        <f t="shared" si="0"/>
        <v>99.99443433483043</v>
      </c>
      <c r="L32" s="49" t="s">
        <v>48</v>
      </c>
      <c r="M32" s="59" t="s">
        <v>37</v>
      </c>
    </row>
    <row r="33" spans="1:13" ht="36" customHeight="1">
      <c r="A33" s="58"/>
      <c r="B33" s="49"/>
      <c r="C33" s="54"/>
      <c r="D33" s="52"/>
      <c r="E33" s="52"/>
      <c r="F33" s="52"/>
      <c r="G33" s="52"/>
      <c r="H33" s="13" t="s">
        <v>18</v>
      </c>
      <c r="I33" s="11">
        <f>15527.1+1922.5+36.6</f>
        <v>17486.199999999997</v>
      </c>
      <c r="J33" s="11">
        <f>1922.05+15563.13</f>
        <v>17485.18</v>
      </c>
      <c r="K33" s="11">
        <f t="shared" si="0"/>
        <v>99.99416682869922</v>
      </c>
      <c r="L33" s="49"/>
      <c r="M33" s="59"/>
    </row>
    <row r="34" spans="1:13" ht="246" customHeight="1">
      <c r="A34" s="58"/>
      <c r="B34" s="49"/>
      <c r="C34" s="54"/>
      <c r="D34" s="52"/>
      <c r="E34" s="52"/>
      <c r="F34" s="52"/>
      <c r="G34" s="52"/>
      <c r="H34" s="13" t="s">
        <v>19</v>
      </c>
      <c r="I34" s="11">
        <f>2604.2+314.1+257.9</f>
        <v>3176.2</v>
      </c>
      <c r="J34" s="11">
        <f>313.99+2862.08</f>
        <v>3176.0699999999997</v>
      </c>
      <c r="K34" s="11">
        <f t="shared" si="0"/>
        <v>99.99590705874944</v>
      </c>
      <c r="L34" s="49"/>
      <c r="M34" s="59"/>
    </row>
    <row r="35" spans="1:13" ht="90" customHeight="1">
      <c r="A35" s="10" t="s">
        <v>49</v>
      </c>
      <c r="B35" s="13" t="s">
        <v>50</v>
      </c>
      <c r="C35" s="17" t="s">
        <v>51</v>
      </c>
      <c r="D35" s="16">
        <v>44197</v>
      </c>
      <c r="E35" s="16">
        <v>44561</v>
      </c>
      <c r="F35" s="16">
        <v>44197</v>
      </c>
      <c r="G35" s="16">
        <v>44561</v>
      </c>
      <c r="H35" s="13" t="s">
        <v>19</v>
      </c>
      <c r="I35" s="11">
        <v>23439.9</v>
      </c>
      <c r="J35" s="11">
        <v>23384.17</v>
      </c>
      <c r="K35" s="11">
        <f t="shared" si="0"/>
        <v>99.76224301298213</v>
      </c>
      <c r="L35" s="21" t="s">
        <v>52</v>
      </c>
      <c r="M35" s="12" t="s">
        <v>37</v>
      </c>
    </row>
    <row r="36" spans="1:13" ht="136.5" customHeight="1">
      <c r="A36" s="10" t="s">
        <v>53</v>
      </c>
      <c r="B36" s="13" t="s">
        <v>54</v>
      </c>
      <c r="C36" s="13" t="s">
        <v>55</v>
      </c>
      <c r="D36" s="16">
        <v>43831</v>
      </c>
      <c r="E36" s="16">
        <v>44561</v>
      </c>
      <c r="F36" s="16">
        <v>43831</v>
      </c>
      <c r="G36" s="16">
        <v>44285</v>
      </c>
      <c r="H36" s="13" t="s">
        <v>19</v>
      </c>
      <c r="I36" s="11">
        <v>2016.8</v>
      </c>
      <c r="J36" s="11">
        <v>2016.39</v>
      </c>
      <c r="K36" s="11">
        <f t="shared" si="0"/>
        <v>99.97967076556922</v>
      </c>
      <c r="L36" s="21" t="s">
        <v>56</v>
      </c>
      <c r="M36" s="22" t="s">
        <v>37</v>
      </c>
    </row>
    <row r="37" spans="1:13" ht="22.5" customHeight="1">
      <c r="A37" s="45" t="s">
        <v>57</v>
      </c>
      <c r="B37" s="60" t="s">
        <v>58</v>
      </c>
      <c r="C37" s="54" t="s">
        <v>59</v>
      </c>
      <c r="D37" s="52">
        <v>43831</v>
      </c>
      <c r="E37" s="52">
        <v>45657</v>
      </c>
      <c r="F37" s="52">
        <v>43831</v>
      </c>
      <c r="G37" s="52"/>
      <c r="H37" s="13" t="s">
        <v>17</v>
      </c>
      <c r="I37" s="11">
        <f>I38+I39+I40</f>
        <v>284350.8</v>
      </c>
      <c r="J37" s="11">
        <f>J38+J39+J40</f>
        <v>254597.24999999997</v>
      </c>
      <c r="K37" s="11">
        <f t="shared" si="0"/>
        <v>89.53632273937686</v>
      </c>
      <c r="L37" s="47"/>
      <c r="M37" s="51"/>
    </row>
    <row r="38" spans="1:13" ht="30">
      <c r="A38" s="45"/>
      <c r="B38" s="60"/>
      <c r="C38" s="54"/>
      <c r="D38" s="52"/>
      <c r="E38" s="52"/>
      <c r="F38" s="52"/>
      <c r="G38" s="52"/>
      <c r="H38" s="13" t="s">
        <v>19</v>
      </c>
      <c r="I38" s="11">
        <f aca="true" t="shared" si="2" ref="I38:J40">I49</f>
        <v>28879</v>
      </c>
      <c r="J38" s="11">
        <f t="shared" si="2"/>
        <v>23919.32</v>
      </c>
      <c r="K38" s="11">
        <f t="shared" si="0"/>
        <v>82.82599813012916</v>
      </c>
      <c r="L38" s="47"/>
      <c r="M38" s="51"/>
    </row>
    <row r="39" spans="1:13" ht="21.75" customHeight="1">
      <c r="A39" s="45"/>
      <c r="B39" s="60"/>
      <c r="C39" s="54"/>
      <c r="D39" s="52"/>
      <c r="E39" s="52"/>
      <c r="F39" s="52"/>
      <c r="G39" s="52"/>
      <c r="H39" s="13" t="s">
        <v>20</v>
      </c>
      <c r="I39" s="11">
        <f t="shared" si="2"/>
        <v>1542.8</v>
      </c>
      <c r="J39" s="11">
        <f t="shared" si="2"/>
        <v>3475.2</v>
      </c>
      <c r="K39" s="11">
        <f t="shared" si="0"/>
        <v>225.25278714026445</v>
      </c>
      <c r="L39" s="47"/>
      <c r="M39" s="51"/>
    </row>
    <row r="40" spans="1:13" ht="252.75" customHeight="1">
      <c r="A40" s="45"/>
      <c r="B40" s="60"/>
      <c r="C40" s="54"/>
      <c r="D40" s="52"/>
      <c r="E40" s="52"/>
      <c r="F40" s="52"/>
      <c r="G40" s="52"/>
      <c r="H40" s="13" t="s">
        <v>21</v>
      </c>
      <c r="I40" s="11">
        <f t="shared" si="2"/>
        <v>253929</v>
      </c>
      <c r="J40" s="11">
        <f t="shared" si="2"/>
        <v>227202.72999999998</v>
      </c>
      <c r="K40" s="11">
        <f t="shared" si="0"/>
        <v>89.4749044024117</v>
      </c>
      <c r="L40" s="47"/>
      <c r="M40" s="15"/>
    </row>
    <row r="41" spans="1:13" ht="114" customHeight="1">
      <c r="A41" s="10" t="s">
        <v>60</v>
      </c>
      <c r="B41" s="13" t="s">
        <v>61</v>
      </c>
      <c r="C41" s="13" t="s">
        <v>62</v>
      </c>
      <c r="D41" s="16">
        <v>44197</v>
      </c>
      <c r="E41" s="16">
        <v>44561</v>
      </c>
      <c r="F41" s="16">
        <v>44197</v>
      </c>
      <c r="G41" s="24">
        <v>44561</v>
      </c>
      <c r="H41" s="13" t="s">
        <v>19</v>
      </c>
      <c r="I41" s="19" t="s">
        <v>63</v>
      </c>
      <c r="J41" s="11" t="s">
        <v>63</v>
      </c>
      <c r="K41" s="19" t="s">
        <v>63</v>
      </c>
      <c r="L41" s="13"/>
      <c r="M41" s="15"/>
    </row>
    <row r="42" spans="1:13" ht="119.25" customHeight="1">
      <c r="A42" s="10" t="s">
        <v>64</v>
      </c>
      <c r="B42" s="13" t="s">
        <v>65</v>
      </c>
      <c r="C42" s="13" t="s">
        <v>66</v>
      </c>
      <c r="D42" s="10" t="s">
        <v>67</v>
      </c>
      <c r="E42" s="16">
        <v>44561</v>
      </c>
      <c r="F42" s="16">
        <v>44197</v>
      </c>
      <c r="G42" s="24">
        <v>44561</v>
      </c>
      <c r="H42" s="13" t="s">
        <v>68</v>
      </c>
      <c r="I42" s="11" t="s">
        <v>63</v>
      </c>
      <c r="J42" s="11" t="s">
        <v>63</v>
      </c>
      <c r="K42" s="11" t="s">
        <v>63</v>
      </c>
      <c r="L42" s="25" t="s">
        <v>69</v>
      </c>
      <c r="M42" s="15" t="s">
        <v>37</v>
      </c>
    </row>
    <row r="43" spans="1:13" ht="55.5" customHeight="1">
      <c r="A43" s="10" t="s">
        <v>70</v>
      </c>
      <c r="B43" s="13" t="s">
        <v>71</v>
      </c>
      <c r="C43" s="13" t="s">
        <v>72</v>
      </c>
      <c r="D43" s="10" t="s">
        <v>67</v>
      </c>
      <c r="E43" s="16">
        <v>44561</v>
      </c>
      <c r="F43" s="16">
        <v>44197</v>
      </c>
      <c r="G43" s="24">
        <v>44561</v>
      </c>
      <c r="H43" s="13" t="s">
        <v>68</v>
      </c>
      <c r="I43" s="11" t="s">
        <v>63</v>
      </c>
      <c r="J43" s="11" t="s">
        <v>63</v>
      </c>
      <c r="K43" s="11" t="s">
        <v>63</v>
      </c>
      <c r="L43" s="13"/>
      <c r="M43" s="15"/>
    </row>
    <row r="44" spans="1:13" ht="87" customHeight="1">
      <c r="A44" s="10" t="s">
        <v>73</v>
      </c>
      <c r="B44" s="13" t="s">
        <v>74</v>
      </c>
      <c r="C44" s="13" t="s">
        <v>72</v>
      </c>
      <c r="D44" s="10" t="s">
        <v>67</v>
      </c>
      <c r="E44" s="16">
        <v>44550</v>
      </c>
      <c r="F44" s="16">
        <v>44197</v>
      </c>
      <c r="G44" s="16">
        <v>44550</v>
      </c>
      <c r="H44" s="13" t="s">
        <v>68</v>
      </c>
      <c r="I44" s="11" t="s">
        <v>63</v>
      </c>
      <c r="J44" s="11" t="s">
        <v>63</v>
      </c>
      <c r="K44" s="11" t="s">
        <v>63</v>
      </c>
      <c r="L44" s="26" t="s">
        <v>75</v>
      </c>
      <c r="M44" s="15" t="s">
        <v>37</v>
      </c>
    </row>
    <row r="45" spans="1:13" ht="151.5" customHeight="1">
      <c r="A45" s="10" t="s">
        <v>76</v>
      </c>
      <c r="B45" s="13" t="s">
        <v>77</v>
      </c>
      <c r="C45" s="13" t="s">
        <v>72</v>
      </c>
      <c r="D45" s="16">
        <v>44197</v>
      </c>
      <c r="E45" s="16">
        <v>44561</v>
      </c>
      <c r="F45" s="16">
        <v>44197</v>
      </c>
      <c r="G45" s="24">
        <v>44561</v>
      </c>
      <c r="H45" s="13" t="s">
        <v>68</v>
      </c>
      <c r="I45" s="11" t="s">
        <v>63</v>
      </c>
      <c r="J45" s="11" t="s">
        <v>63</v>
      </c>
      <c r="K45" s="11" t="s">
        <v>63</v>
      </c>
      <c r="L45" s="26" t="s">
        <v>78</v>
      </c>
      <c r="M45" s="15" t="s">
        <v>37</v>
      </c>
    </row>
    <row r="46" spans="1:13" ht="164.25" customHeight="1">
      <c r="A46" s="10" t="s">
        <v>79</v>
      </c>
      <c r="B46" s="13" t="s">
        <v>80</v>
      </c>
      <c r="C46" s="13" t="s">
        <v>72</v>
      </c>
      <c r="D46" s="16">
        <v>44197</v>
      </c>
      <c r="E46" s="16">
        <v>44561</v>
      </c>
      <c r="F46" s="16">
        <v>44197</v>
      </c>
      <c r="G46" s="16">
        <v>44561</v>
      </c>
      <c r="H46" s="13" t="s">
        <v>68</v>
      </c>
      <c r="I46" s="11" t="s">
        <v>63</v>
      </c>
      <c r="J46" s="11" t="s">
        <v>63</v>
      </c>
      <c r="K46" s="11" t="s">
        <v>63</v>
      </c>
      <c r="L46" s="26" t="s">
        <v>81</v>
      </c>
      <c r="M46" s="15" t="s">
        <v>37</v>
      </c>
    </row>
    <row r="47" spans="1:13" ht="104.25" customHeight="1">
      <c r="A47" s="10" t="s">
        <v>82</v>
      </c>
      <c r="B47" s="13" t="s">
        <v>83</v>
      </c>
      <c r="C47" s="13" t="s">
        <v>84</v>
      </c>
      <c r="D47" s="16">
        <v>44197</v>
      </c>
      <c r="E47" s="16">
        <v>44561</v>
      </c>
      <c r="F47" s="16">
        <v>44197</v>
      </c>
      <c r="G47" s="16">
        <v>44561</v>
      </c>
      <c r="H47" s="13" t="s">
        <v>68</v>
      </c>
      <c r="I47" s="11" t="s">
        <v>63</v>
      </c>
      <c r="J47" s="11" t="s">
        <v>63</v>
      </c>
      <c r="K47" s="11" t="s">
        <v>63</v>
      </c>
      <c r="L47" s="26" t="s">
        <v>85</v>
      </c>
      <c r="M47" s="15" t="s">
        <v>37</v>
      </c>
    </row>
    <row r="48" spans="1:13" ht="22.5" customHeight="1">
      <c r="A48" s="45" t="s">
        <v>86</v>
      </c>
      <c r="B48" s="49" t="s">
        <v>87</v>
      </c>
      <c r="C48" s="49" t="s">
        <v>406</v>
      </c>
      <c r="D48" s="52">
        <v>44197</v>
      </c>
      <c r="E48" s="52">
        <v>44561</v>
      </c>
      <c r="F48" s="52">
        <v>44197</v>
      </c>
      <c r="G48" s="52">
        <v>44561</v>
      </c>
      <c r="H48" s="13" t="s">
        <v>17</v>
      </c>
      <c r="I48" s="11">
        <f aca="true" t="shared" si="3" ref="I48:J50">I52+I69</f>
        <v>284350.8</v>
      </c>
      <c r="J48" s="11">
        <f t="shared" si="3"/>
        <v>254597.24999999997</v>
      </c>
      <c r="K48" s="11">
        <f aca="true" t="shared" si="4" ref="K48:K56">J48/I48*100</f>
        <v>89.53632273937686</v>
      </c>
      <c r="L48" s="45"/>
      <c r="M48" s="51"/>
    </row>
    <row r="49" spans="1:13" ht="26.25" customHeight="1">
      <c r="A49" s="45"/>
      <c r="B49" s="49"/>
      <c r="C49" s="49"/>
      <c r="D49" s="52"/>
      <c r="E49" s="52"/>
      <c r="F49" s="52"/>
      <c r="G49" s="52"/>
      <c r="H49" s="13" t="s">
        <v>19</v>
      </c>
      <c r="I49" s="11">
        <f t="shared" si="3"/>
        <v>28879</v>
      </c>
      <c r="J49" s="11">
        <f t="shared" si="3"/>
        <v>23919.32</v>
      </c>
      <c r="K49" s="11">
        <f t="shared" si="4"/>
        <v>82.82599813012916</v>
      </c>
      <c r="L49" s="45"/>
      <c r="M49" s="51"/>
    </row>
    <row r="50" spans="1:13" ht="31.5" customHeight="1">
      <c r="A50" s="45"/>
      <c r="B50" s="49"/>
      <c r="C50" s="49"/>
      <c r="D50" s="52"/>
      <c r="E50" s="52"/>
      <c r="F50" s="52"/>
      <c r="G50" s="52"/>
      <c r="H50" s="13" t="s">
        <v>20</v>
      </c>
      <c r="I50" s="11">
        <f t="shared" si="3"/>
        <v>1542.8</v>
      </c>
      <c r="J50" s="11">
        <f t="shared" si="3"/>
        <v>3475.2</v>
      </c>
      <c r="K50" s="11">
        <f t="shared" si="4"/>
        <v>225.25278714026445</v>
      </c>
      <c r="L50" s="45"/>
      <c r="M50" s="51"/>
    </row>
    <row r="51" spans="1:13" ht="198" customHeight="1">
      <c r="A51" s="45"/>
      <c r="B51" s="49"/>
      <c r="C51" s="49"/>
      <c r="D51" s="52"/>
      <c r="E51" s="52"/>
      <c r="F51" s="52"/>
      <c r="G51" s="52"/>
      <c r="H51" s="13" t="s">
        <v>21</v>
      </c>
      <c r="I51" s="11">
        <f>I55</f>
        <v>253929</v>
      </c>
      <c r="J51" s="11">
        <f>J55</f>
        <v>227202.72999999998</v>
      </c>
      <c r="K51" s="11">
        <f t="shared" si="4"/>
        <v>89.4749044024117</v>
      </c>
      <c r="L51" s="45"/>
      <c r="M51" s="51"/>
    </row>
    <row r="52" spans="1:13" ht="24" customHeight="1">
      <c r="A52" s="45" t="s">
        <v>88</v>
      </c>
      <c r="B52" s="49" t="s">
        <v>89</v>
      </c>
      <c r="C52" s="49" t="s">
        <v>90</v>
      </c>
      <c r="D52" s="52">
        <v>44197</v>
      </c>
      <c r="E52" s="52">
        <v>44561</v>
      </c>
      <c r="F52" s="52">
        <v>44197</v>
      </c>
      <c r="G52" s="52">
        <v>44561</v>
      </c>
      <c r="H52" s="14" t="s">
        <v>17</v>
      </c>
      <c r="I52" s="11">
        <f>I53+I54+I55</f>
        <v>274982.1</v>
      </c>
      <c r="J52" s="11">
        <f>J53+J54+J55</f>
        <v>246916.65999999997</v>
      </c>
      <c r="K52" s="11">
        <f t="shared" si="4"/>
        <v>89.79372111857462</v>
      </c>
      <c r="L52" s="45"/>
      <c r="M52" s="56"/>
    </row>
    <row r="53" spans="1:13" ht="30" customHeight="1">
      <c r="A53" s="45"/>
      <c r="B53" s="49"/>
      <c r="C53" s="49"/>
      <c r="D53" s="52"/>
      <c r="E53" s="52"/>
      <c r="F53" s="52"/>
      <c r="G53" s="52"/>
      <c r="H53" s="13" t="s">
        <v>19</v>
      </c>
      <c r="I53" s="11">
        <f>I67</f>
        <v>20000</v>
      </c>
      <c r="J53" s="11">
        <f>J67</f>
        <v>18465.97</v>
      </c>
      <c r="K53" s="11">
        <f t="shared" si="4"/>
        <v>92.32985000000001</v>
      </c>
      <c r="L53" s="45"/>
      <c r="M53" s="56"/>
    </row>
    <row r="54" spans="1:13" ht="30" customHeight="1">
      <c r="A54" s="45"/>
      <c r="B54" s="49"/>
      <c r="C54" s="49"/>
      <c r="D54" s="52"/>
      <c r="E54" s="52"/>
      <c r="F54" s="52"/>
      <c r="G54" s="52"/>
      <c r="H54" s="13" t="s">
        <v>20</v>
      </c>
      <c r="I54" s="11">
        <f>I68</f>
        <v>1053.1</v>
      </c>
      <c r="J54" s="11">
        <f>J68</f>
        <v>1247.96</v>
      </c>
      <c r="K54" s="11">
        <f t="shared" si="4"/>
        <v>118.50346595764887</v>
      </c>
      <c r="L54" s="45"/>
      <c r="M54" s="56"/>
    </row>
    <row r="55" spans="1:13" ht="36" customHeight="1">
      <c r="A55" s="45"/>
      <c r="B55" s="49"/>
      <c r="C55" s="49"/>
      <c r="D55" s="52"/>
      <c r="E55" s="52"/>
      <c r="F55" s="52"/>
      <c r="G55" s="52"/>
      <c r="H55" s="13" t="s">
        <v>91</v>
      </c>
      <c r="I55" s="11">
        <f>I56+I58+I64</f>
        <v>253929</v>
      </c>
      <c r="J55" s="11">
        <f>J56+J58+J64</f>
        <v>227202.72999999998</v>
      </c>
      <c r="K55" s="11">
        <f t="shared" si="4"/>
        <v>89.4749044024117</v>
      </c>
      <c r="L55" s="45"/>
      <c r="M55" s="56"/>
    </row>
    <row r="56" spans="1:13" ht="70.5" customHeight="1">
      <c r="A56" s="16" t="s">
        <v>92</v>
      </c>
      <c r="B56" s="13" t="s">
        <v>93</v>
      </c>
      <c r="C56" s="13" t="s">
        <v>94</v>
      </c>
      <c r="D56" s="16">
        <v>44197</v>
      </c>
      <c r="E56" s="16">
        <v>44561</v>
      </c>
      <c r="F56" s="16">
        <v>44197</v>
      </c>
      <c r="G56" s="16">
        <v>44561</v>
      </c>
      <c r="H56" s="13" t="s">
        <v>91</v>
      </c>
      <c r="I56" s="11">
        <v>49045</v>
      </c>
      <c r="J56" s="11">
        <v>63616.54</v>
      </c>
      <c r="K56" s="11">
        <f t="shared" si="4"/>
        <v>129.71055153430524</v>
      </c>
      <c r="L56" s="13" t="s">
        <v>95</v>
      </c>
      <c r="M56" s="15" t="s">
        <v>37</v>
      </c>
    </row>
    <row r="57" spans="1:13" ht="135" customHeight="1">
      <c r="A57" s="10" t="s">
        <v>96</v>
      </c>
      <c r="B57" s="13" t="s">
        <v>97</v>
      </c>
      <c r="C57" s="17" t="s">
        <v>98</v>
      </c>
      <c r="D57" s="16">
        <v>44197</v>
      </c>
      <c r="E57" s="16">
        <v>44561</v>
      </c>
      <c r="F57" s="16">
        <v>44197</v>
      </c>
      <c r="G57" s="16">
        <v>44561</v>
      </c>
      <c r="H57" s="13" t="s">
        <v>68</v>
      </c>
      <c r="I57" s="11" t="s">
        <v>63</v>
      </c>
      <c r="J57" s="11" t="s">
        <v>63</v>
      </c>
      <c r="K57" s="11" t="s">
        <v>63</v>
      </c>
      <c r="L57" s="13" t="s">
        <v>99</v>
      </c>
      <c r="M57" s="15" t="s">
        <v>37</v>
      </c>
    </row>
    <row r="58" spans="1:13" ht="120" customHeight="1">
      <c r="A58" s="10" t="s">
        <v>100</v>
      </c>
      <c r="B58" s="17" t="s">
        <v>101</v>
      </c>
      <c r="C58" s="13" t="s">
        <v>102</v>
      </c>
      <c r="D58" s="16">
        <v>44197</v>
      </c>
      <c r="E58" s="16">
        <v>44561</v>
      </c>
      <c r="F58" s="16">
        <v>44197</v>
      </c>
      <c r="G58" s="16">
        <v>44561</v>
      </c>
      <c r="H58" s="13" t="s">
        <v>91</v>
      </c>
      <c r="I58" s="11">
        <f>I60</f>
        <v>146600</v>
      </c>
      <c r="J58" s="11">
        <f>J60</f>
        <v>94617.99</v>
      </c>
      <c r="K58" s="11">
        <f>J58/I58*100</f>
        <v>64.54160300136425</v>
      </c>
      <c r="L58" s="13"/>
      <c r="M58" s="15"/>
    </row>
    <row r="59" spans="1:13" ht="67.5" customHeight="1">
      <c r="A59" s="10" t="s">
        <v>103</v>
      </c>
      <c r="B59" s="13" t="s">
        <v>104</v>
      </c>
      <c r="C59" s="13" t="s">
        <v>105</v>
      </c>
      <c r="D59" s="16">
        <v>43466</v>
      </c>
      <c r="E59" s="16">
        <v>44561</v>
      </c>
      <c r="F59" s="16">
        <v>43466</v>
      </c>
      <c r="G59" s="16">
        <v>44561</v>
      </c>
      <c r="H59" s="13" t="s">
        <v>68</v>
      </c>
      <c r="I59" s="11" t="s">
        <v>63</v>
      </c>
      <c r="J59" s="11" t="s">
        <v>63</v>
      </c>
      <c r="K59" s="11" t="s">
        <v>63</v>
      </c>
      <c r="L59" s="13" t="s">
        <v>106</v>
      </c>
      <c r="M59" s="15" t="s">
        <v>37</v>
      </c>
    </row>
    <row r="60" spans="1:13" ht="115.5" customHeight="1">
      <c r="A60" s="10" t="s">
        <v>107</v>
      </c>
      <c r="B60" s="13" t="s">
        <v>108</v>
      </c>
      <c r="C60" s="13" t="s">
        <v>109</v>
      </c>
      <c r="D60" s="16">
        <v>44197</v>
      </c>
      <c r="E60" s="16">
        <v>44561</v>
      </c>
      <c r="F60" s="16">
        <v>44197</v>
      </c>
      <c r="G60" s="16">
        <v>44561</v>
      </c>
      <c r="H60" s="13" t="s">
        <v>91</v>
      </c>
      <c r="I60" s="11">
        <f>I62+I61</f>
        <v>146600</v>
      </c>
      <c r="J60" s="11">
        <f>J62+J61</f>
        <v>94617.99</v>
      </c>
      <c r="K60" s="11">
        <f>J60/I60*100</f>
        <v>64.54160300136425</v>
      </c>
      <c r="L60" s="13"/>
      <c r="M60" s="15"/>
    </row>
    <row r="61" spans="1:13" ht="86.25" customHeight="1">
      <c r="A61" s="10" t="s">
        <v>110</v>
      </c>
      <c r="B61" s="13" t="s">
        <v>111</v>
      </c>
      <c r="C61" s="17" t="s">
        <v>112</v>
      </c>
      <c r="D61" s="16">
        <v>44197</v>
      </c>
      <c r="E61" s="16">
        <v>45291</v>
      </c>
      <c r="F61" s="16">
        <v>44197</v>
      </c>
      <c r="G61" s="16"/>
      <c r="H61" s="13" t="s">
        <v>91</v>
      </c>
      <c r="I61" s="11">
        <v>1300</v>
      </c>
      <c r="J61" s="11">
        <v>0</v>
      </c>
      <c r="K61" s="11">
        <f>J61/I61*100</f>
        <v>0</v>
      </c>
      <c r="L61" s="17" t="s">
        <v>113</v>
      </c>
      <c r="M61" s="15" t="s">
        <v>37</v>
      </c>
    </row>
    <row r="62" spans="1:13" ht="102" customHeight="1">
      <c r="A62" s="10" t="s">
        <v>114</v>
      </c>
      <c r="B62" s="13" t="s">
        <v>115</v>
      </c>
      <c r="C62" s="17" t="s">
        <v>116</v>
      </c>
      <c r="D62" s="16">
        <v>44197</v>
      </c>
      <c r="E62" s="16">
        <v>44561</v>
      </c>
      <c r="F62" s="16">
        <v>44197</v>
      </c>
      <c r="G62" s="16">
        <v>44561</v>
      </c>
      <c r="H62" s="13" t="s">
        <v>91</v>
      </c>
      <c r="I62" s="11">
        <v>145300</v>
      </c>
      <c r="J62" s="11">
        <v>94617.99</v>
      </c>
      <c r="K62" s="11">
        <f>J62/I62*100</f>
        <v>65.11905712319339</v>
      </c>
      <c r="L62" s="13" t="s">
        <v>117</v>
      </c>
      <c r="M62" s="15" t="s">
        <v>37</v>
      </c>
    </row>
    <row r="63" spans="1:13" ht="83.25" customHeight="1">
      <c r="A63" s="10" t="s">
        <v>118</v>
      </c>
      <c r="B63" s="13" t="s">
        <v>119</v>
      </c>
      <c r="C63" s="13" t="s">
        <v>72</v>
      </c>
      <c r="D63" s="16">
        <v>44197</v>
      </c>
      <c r="E63" s="16">
        <v>44561</v>
      </c>
      <c r="F63" s="16">
        <v>44197</v>
      </c>
      <c r="G63" s="16" t="s">
        <v>120</v>
      </c>
      <c r="H63" s="13" t="s">
        <v>68</v>
      </c>
      <c r="I63" s="11" t="s">
        <v>63</v>
      </c>
      <c r="J63" s="11" t="s">
        <v>63</v>
      </c>
      <c r="K63" s="11" t="s">
        <v>63</v>
      </c>
      <c r="L63" s="26" t="s">
        <v>121</v>
      </c>
      <c r="M63" s="15" t="s">
        <v>37</v>
      </c>
    </row>
    <row r="64" spans="1:13" ht="25.5" customHeight="1">
      <c r="A64" s="45" t="s">
        <v>122</v>
      </c>
      <c r="B64" s="49" t="s">
        <v>123</v>
      </c>
      <c r="C64" s="54" t="s">
        <v>124</v>
      </c>
      <c r="D64" s="52">
        <v>44197</v>
      </c>
      <c r="E64" s="52">
        <v>44561</v>
      </c>
      <c r="F64" s="52">
        <v>44197</v>
      </c>
      <c r="G64" s="52" t="s">
        <v>120</v>
      </c>
      <c r="H64" s="49" t="s">
        <v>91</v>
      </c>
      <c r="I64" s="46">
        <v>58284</v>
      </c>
      <c r="J64" s="46">
        <v>68968.2</v>
      </c>
      <c r="K64" s="46">
        <f>J64/I64*100</f>
        <v>118.3312744492485</v>
      </c>
      <c r="L64" s="49" t="s">
        <v>125</v>
      </c>
      <c r="M64" s="51" t="s">
        <v>37</v>
      </c>
    </row>
    <row r="65" spans="1:13" ht="49.5" customHeight="1">
      <c r="A65" s="45"/>
      <c r="B65" s="49"/>
      <c r="C65" s="49"/>
      <c r="D65" s="52"/>
      <c r="E65" s="52"/>
      <c r="F65" s="52"/>
      <c r="G65" s="52"/>
      <c r="H65" s="49"/>
      <c r="I65" s="46"/>
      <c r="J65" s="46"/>
      <c r="K65" s="46"/>
      <c r="L65" s="49"/>
      <c r="M65" s="51"/>
    </row>
    <row r="66" spans="1:13" ht="18.75" customHeight="1">
      <c r="A66" s="45" t="s">
        <v>126</v>
      </c>
      <c r="B66" s="49" t="s">
        <v>127</v>
      </c>
      <c r="C66" s="49" t="s">
        <v>128</v>
      </c>
      <c r="D66" s="52">
        <v>44364</v>
      </c>
      <c r="E66" s="52">
        <v>44561</v>
      </c>
      <c r="F66" s="52">
        <v>44364</v>
      </c>
      <c r="G66" s="61" t="s">
        <v>120</v>
      </c>
      <c r="H66" s="13" t="s">
        <v>17</v>
      </c>
      <c r="I66" s="11">
        <f>I67+I68</f>
        <v>21053.1</v>
      </c>
      <c r="J66" s="11">
        <f>J67+J68</f>
        <v>19713.93</v>
      </c>
      <c r="K66" s="11">
        <f aca="true" t="shared" si="5" ref="K66:K74">J66/I66*100</f>
        <v>93.63908403038033</v>
      </c>
      <c r="L66" s="49" t="s">
        <v>129</v>
      </c>
      <c r="M66" s="51"/>
    </row>
    <row r="67" spans="1:13" ht="31.5" customHeight="1">
      <c r="A67" s="45"/>
      <c r="B67" s="49"/>
      <c r="C67" s="49"/>
      <c r="D67" s="52"/>
      <c r="E67" s="52"/>
      <c r="F67" s="52"/>
      <c r="G67" s="61"/>
      <c r="H67" s="13" t="s">
        <v>19</v>
      </c>
      <c r="I67" s="11">
        <v>20000</v>
      </c>
      <c r="J67" s="11">
        <v>18465.97</v>
      </c>
      <c r="K67" s="11">
        <f t="shared" si="5"/>
        <v>92.32985000000001</v>
      </c>
      <c r="L67" s="49" t="s">
        <v>130</v>
      </c>
      <c r="M67" s="51"/>
    </row>
    <row r="68" spans="1:13" ht="40.5" customHeight="1">
      <c r="A68" s="45"/>
      <c r="B68" s="49"/>
      <c r="C68" s="49"/>
      <c r="D68" s="52"/>
      <c r="E68" s="52"/>
      <c r="F68" s="52"/>
      <c r="G68" s="61"/>
      <c r="H68" s="13" t="s">
        <v>20</v>
      </c>
      <c r="I68" s="11">
        <v>1053.1</v>
      </c>
      <c r="J68" s="11">
        <v>1247.96</v>
      </c>
      <c r="K68" s="11">
        <f t="shared" si="5"/>
        <v>118.50346595764887</v>
      </c>
      <c r="L68" s="49"/>
      <c r="M68" s="51"/>
    </row>
    <row r="69" spans="1:13" ht="22.5" customHeight="1">
      <c r="A69" s="45" t="s">
        <v>131</v>
      </c>
      <c r="B69" s="49" t="s">
        <v>132</v>
      </c>
      <c r="C69" s="49" t="s">
        <v>133</v>
      </c>
      <c r="D69" s="52">
        <v>44197</v>
      </c>
      <c r="E69" s="52">
        <v>44561</v>
      </c>
      <c r="F69" s="52">
        <v>44561</v>
      </c>
      <c r="G69" s="52">
        <v>44561</v>
      </c>
      <c r="H69" s="27" t="s">
        <v>17</v>
      </c>
      <c r="I69" s="11">
        <f>I70+I71</f>
        <v>9368.7</v>
      </c>
      <c r="J69" s="11">
        <f>J70+J71</f>
        <v>7680.59</v>
      </c>
      <c r="K69" s="11">
        <f t="shared" si="5"/>
        <v>81.98138482393502</v>
      </c>
      <c r="L69" s="45"/>
      <c r="M69" s="51"/>
    </row>
    <row r="70" spans="1:13" ht="33" customHeight="1">
      <c r="A70" s="45"/>
      <c r="B70" s="49"/>
      <c r="C70" s="49"/>
      <c r="D70" s="52"/>
      <c r="E70" s="52"/>
      <c r="F70" s="52"/>
      <c r="G70" s="52"/>
      <c r="H70" s="13" t="s">
        <v>19</v>
      </c>
      <c r="I70" s="11">
        <f>I73</f>
        <v>8879</v>
      </c>
      <c r="J70" s="11">
        <f>J73</f>
        <v>5453.35</v>
      </c>
      <c r="K70" s="11">
        <f t="shared" si="5"/>
        <v>61.41851559860345</v>
      </c>
      <c r="L70" s="45"/>
      <c r="M70" s="51"/>
    </row>
    <row r="71" spans="1:13" ht="31.5" customHeight="1">
      <c r="A71" s="45"/>
      <c r="B71" s="49"/>
      <c r="C71" s="49"/>
      <c r="D71" s="52"/>
      <c r="E71" s="52"/>
      <c r="F71" s="52"/>
      <c r="G71" s="52"/>
      <c r="H71" s="13" t="s">
        <v>20</v>
      </c>
      <c r="I71" s="11">
        <f>I74</f>
        <v>489.7</v>
      </c>
      <c r="J71" s="11">
        <f>J74</f>
        <v>2227.24</v>
      </c>
      <c r="K71" s="11">
        <f t="shared" si="5"/>
        <v>454.8172350418623</v>
      </c>
      <c r="L71" s="45"/>
      <c r="M71" s="51"/>
    </row>
    <row r="72" spans="1:13" ht="22.5" customHeight="1">
      <c r="A72" s="52" t="s">
        <v>134</v>
      </c>
      <c r="B72" s="49" t="s">
        <v>135</v>
      </c>
      <c r="C72" s="49" t="s">
        <v>136</v>
      </c>
      <c r="D72" s="52">
        <v>44372</v>
      </c>
      <c r="E72" s="52">
        <v>44561</v>
      </c>
      <c r="F72" s="52">
        <v>44372</v>
      </c>
      <c r="G72" s="52">
        <v>44561</v>
      </c>
      <c r="H72" s="27" t="s">
        <v>17</v>
      </c>
      <c r="I72" s="28">
        <f>I73+I74</f>
        <v>9368.7</v>
      </c>
      <c r="J72" s="11">
        <f>J73+J74</f>
        <v>7680.59</v>
      </c>
      <c r="K72" s="11">
        <f t="shared" si="5"/>
        <v>81.98138482393502</v>
      </c>
      <c r="L72" s="62" t="s">
        <v>402</v>
      </c>
      <c r="M72" s="57" t="s">
        <v>30</v>
      </c>
    </row>
    <row r="73" spans="1:13" ht="35.25" customHeight="1">
      <c r="A73" s="52"/>
      <c r="B73" s="49"/>
      <c r="C73" s="49"/>
      <c r="D73" s="52"/>
      <c r="E73" s="52"/>
      <c r="F73" s="52"/>
      <c r="G73" s="52"/>
      <c r="H73" s="13" t="s">
        <v>19</v>
      </c>
      <c r="I73" s="11">
        <f>9305.4-426.4</f>
        <v>8879</v>
      </c>
      <c r="J73" s="11">
        <v>5453.35</v>
      </c>
      <c r="K73" s="11">
        <f t="shared" si="5"/>
        <v>61.41851559860345</v>
      </c>
      <c r="L73" s="62"/>
      <c r="M73" s="57"/>
    </row>
    <row r="74" spans="1:13" ht="183.75" customHeight="1">
      <c r="A74" s="52"/>
      <c r="B74" s="49"/>
      <c r="C74" s="49"/>
      <c r="D74" s="52"/>
      <c r="E74" s="52"/>
      <c r="F74" s="52"/>
      <c r="G74" s="52"/>
      <c r="H74" s="13" t="s">
        <v>20</v>
      </c>
      <c r="I74" s="11">
        <v>489.7</v>
      </c>
      <c r="J74" s="11">
        <f>287+1940.24</f>
        <v>2227.24</v>
      </c>
      <c r="K74" s="11">
        <f t="shared" si="5"/>
        <v>454.8172350418623</v>
      </c>
      <c r="L74" s="62"/>
      <c r="M74" s="57"/>
    </row>
    <row r="75" spans="1:13" ht="99.75" customHeight="1">
      <c r="A75" s="10" t="s">
        <v>137</v>
      </c>
      <c r="B75" s="13" t="s">
        <v>138</v>
      </c>
      <c r="C75" s="17" t="s">
        <v>139</v>
      </c>
      <c r="D75" s="16">
        <v>44197</v>
      </c>
      <c r="E75" s="16">
        <v>44561</v>
      </c>
      <c r="F75" s="16">
        <v>44197</v>
      </c>
      <c r="G75" s="16">
        <v>44561</v>
      </c>
      <c r="H75" s="13" t="s">
        <v>68</v>
      </c>
      <c r="I75" s="11" t="s">
        <v>63</v>
      </c>
      <c r="J75" s="11" t="s">
        <v>63</v>
      </c>
      <c r="K75" s="11" t="s">
        <v>63</v>
      </c>
      <c r="L75" s="13" t="s">
        <v>140</v>
      </c>
      <c r="M75" s="15" t="s">
        <v>37</v>
      </c>
    </row>
    <row r="76" spans="1:13" ht="79.5" customHeight="1">
      <c r="A76" s="10" t="s">
        <v>141</v>
      </c>
      <c r="B76" s="13" t="s">
        <v>142</v>
      </c>
      <c r="C76" s="13" t="s">
        <v>143</v>
      </c>
      <c r="D76" s="16">
        <v>44197</v>
      </c>
      <c r="E76" s="16">
        <v>44561</v>
      </c>
      <c r="F76" s="16">
        <v>44197</v>
      </c>
      <c r="G76" s="16">
        <v>44561</v>
      </c>
      <c r="H76" s="13" t="s">
        <v>68</v>
      </c>
      <c r="I76" s="11" t="s">
        <v>63</v>
      </c>
      <c r="J76" s="11" t="s">
        <v>63</v>
      </c>
      <c r="K76" s="11" t="s">
        <v>63</v>
      </c>
      <c r="L76" s="17" t="s">
        <v>144</v>
      </c>
      <c r="M76" s="15" t="s">
        <v>37</v>
      </c>
    </row>
    <row r="77" spans="1:13" ht="99.75" customHeight="1">
      <c r="A77" s="10" t="s">
        <v>145</v>
      </c>
      <c r="B77" s="13" t="s">
        <v>146</v>
      </c>
      <c r="C77" s="13" t="s">
        <v>143</v>
      </c>
      <c r="D77" s="16">
        <v>44197</v>
      </c>
      <c r="E77" s="16">
        <v>44561</v>
      </c>
      <c r="F77" s="16">
        <v>44197</v>
      </c>
      <c r="G77" s="16">
        <v>44561</v>
      </c>
      <c r="H77" s="13" t="s">
        <v>68</v>
      </c>
      <c r="I77" s="11" t="s">
        <v>63</v>
      </c>
      <c r="J77" s="11" t="s">
        <v>63</v>
      </c>
      <c r="K77" s="11" t="s">
        <v>63</v>
      </c>
      <c r="L77" s="17" t="s">
        <v>147</v>
      </c>
      <c r="M77" s="15" t="s">
        <v>37</v>
      </c>
    </row>
    <row r="78" spans="1:13" ht="108" customHeight="1">
      <c r="A78" s="10" t="s">
        <v>148</v>
      </c>
      <c r="B78" s="13" t="s">
        <v>149</v>
      </c>
      <c r="C78" s="17" t="s">
        <v>150</v>
      </c>
      <c r="D78" s="10" t="s">
        <v>67</v>
      </c>
      <c r="E78" s="16">
        <v>44561</v>
      </c>
      <c r="F78" s="16">
        <v>44197</v>
      </c>
      <c r="G78" s="16">
        <v>44561</v>
      </c>
      <c r="H78" s="13" t="s">
        <v>68</v>
      </c>
      <c r="I78" s="11" t="s">
        <v>63</v>
      </c>
      <c r="J78" s="11" t="s">
        <v>63</v>
      </c>
      <c r="K78" s="11" t="s">
        <v>63</v>
      </c>
      <c r="L78" s="17" t="s">
        <v>151</v>
      </c>
      <c r="M78" s="15" t="s">
        <v>37</v>
      </c>
    </row>
    <row r="79" spans="1:13" ht="65.25" customHeight="1">
      <c r="A79" s="10" t="s">
        <v>152</v>
      </c>
      <c r="B79" s="13" t="s">
        <v>153</v>
      </c>
      <c r="C79" s="17" t="s">
        <v>154</v>
      </c>
      <c r="D79" s="16">
        <v>44197</v>
      </c>
      <c r="E79" s="16">
        <v>44561</v>
      </c>
      <c r="F79" s="16">
        <v>44197</v>
      </c>
      <c r="G79" s="24">
        <v>44561</v>
      </c>
      <c r="H79" s="13" t="s">
        <v>68</v>
      </c>
      <c r="I79" s="11" t="s">
        <v>63</v>
      </c>
      <c r="J79" s="11" t="s">
        <v>63</v>
      </c>
      <c r="K79" s="11" t="s">
        <v>63</v>
      </c>
      <c r="L79" s="13"/>
      <c r="M79" s="15"/>
    </row>
    <row r="80" spans="1:13" ht="69.75" customHeight="1">
      <c r="A80" s="10" t="s">
        <v>155</v>
      </c>
      <c r="B80" s="13" t="s">
        <v>156</v>
      </c>
      <c r="C80" s="17" t="s">
        <v>154</v>
      </c>
      <c r="D80" s="16">
        <v>44197</v>
      </c>
      <c r="E80" s="16">
        <v>44561</v>
      </c>
      <c r="F80" s="16">
        <v>44197</v>
      </c>
      <c r="G80" s="24">
        <v>44561</v>
      </c>
      <c r="H80" s="13" t="s">
        <v>68</v>
      </c>
      <c r="I80" s="11" t="s">
        <v>63</v>
      </c>
      <c r="J80" s="11" t="s">
        <v>63</v>
      </c>
      <c r="K80" s="11" t="s">
        <v>63</v>
      </c>
      <c r="L80" s="17" t="s">
        <v>157</v>
      </c>
      <c r="M80" s="15" t="s">
        <v>37</v>
      </c>
    </row>
    <row r="81" spans="1:13" ht="162.75" customHeight="1">
      <c r="A81" s="10" t="s">
        <v>158</v>
      </c>
      <c r="B81" s="13" t="s">
        <v>159</v>
      </c>
      <c r="C81" s="17" t="s">
        <v>154</v>
      </c>
      <c r="D81" s="16">
        <v>44197</v>
      </c>
      <c r="E81" s="16">
        <v>44561</v>
      </c>
      <c r="F81" s="16">
        <v>44197</v>
      </c>
      <c r="G81" s="24">
        <v>44561</v>
      </c>
      <c r="H81" s="13" t="s">
        <v>68</v>
      </c>
      <c r="I81" s="11" t="s">
        <v>63</v>
      </c>
      <c r="J81" s="11" t="s">
        <v>63</v>
      </c>
      <c r="K81" s="11" t="s">
        <v>63</v>
      </c>
      <c r="L81" s="13" t="s">
        <v>160</v>
      </c>
      <c r="M81" s="15" t="s">
        <v>37</v>
      </c>
    </row>
    <row r="82" spans="1:13" ht="17.25" customHeight="1">
      <c r="A82" s="46" t="s">
        <v>161</v>
      </c>
      <c r="B82" s="49" t="s">
        <v>162</v>
      </c>
      <c r="C82" s="49" t="s">
        <v>163</v>
      </c>
      <c r="D82" s="52" t="s">
        <v>67</v>
      </c>
      <c r="E82" s="52">
        <v>44561</v>
      </c>
      <c r="F82" s="52">
        <v>44197</v>
      </c>
      <c r="G82" s="52">
        <v>44561</v>
      </c>
      <c r="H82" s="27" t="s">
        <v>17</v>
      </c>
      <c r="I82" s="11">
        <f>I83+I84+I85</f>
        <v>39023.5</v>
      </c>
      <c r="J82" s="11">
        <f>J83+J84+J85</f>
        <v>34634.88</v>
      </c>
      <c r="K82" s="11">
        <f aca="true" t="shared" si="6" ref="K82:K87">J82/I82*100</f>
        <v>88.75390469845092</v>
      </c>
      <c r="L82" s="45"/>
      <c r="M82" s="51"/>
    </row>
    <row r="83" spans="1:13" ht="31.5" customHeight="1">
      <c r="A83" s="46"/>
      <c r="B83" s="49"/>
      <c r="C83" s="49"/>
      <c r="D83" s="52"/>
      <c r="E83" s="52"/>
      <c r="F83" s="52"/>
      <c r="G83" s="52"/>
      <c r="H83" s="13" t="s">
        <v>18</v>
      </c>
      <c r="I83" s="11">
        <f>I95</f>
        <v>6579.9</v>
      </c>
      <c r="J83" s="11">
        <f>J95</f>
        <v>2478.06</v>
      </c>
      <c r="K83" s="11">
        <f t="shared" si="6"/>
        <v>37.66105867870333</v>
      </c>
      <c r="L83" s="45"/>
      <c r="M83" s="51"/>
    </row>
    <row r="84" spans="1:13" ht="32.25" customHeight="1">
      <c r="A84" s="46"/>
      <c r="B84" s="49"/>
      <c r="C84" s="49"/>
      <c r="D84" s="52"/>
      <c r="E84" s="52"/>
      <c r="F84" s="52"/>
      <c r="G84" s="52"/>
      <c r="H84" s="13" t="s">
        <v>19</v>
      </c>
      <c r="I84" s="11">
        <f>I96</f>
        <v>346.4</v>
      </c>
      <c r="J84" s="11">
        <f>J96</f>
        <v>130.46</v>
      </c>
      <c r="K84" s="11">
        <f t="shared" si="6"/>
        <v>37.661662817551964</v>
      </c>
      <c r="L84" s="45"/>
      <c r="M84" s="51"/>
    </row>
    <row r="85" spans="1:13" ht="25.5" customHeight="1">
      <c r="A85" s="46"/>
      <c r="B85" s="49"/>
      <c r="C85" s="49"/>
      <c r="D85" s="52"/>
      <c r="E85" s="52"/>
      <c r="F85" s="52"/>
      <c r="G85" s="52"/>
      <c r="H85" s="13" t="s">
        <v>20</v>
      </c>
      <c r="I85" s="11">
        <f>I86+I97</f>
        <v>32097.2</v>
      </c>
      <c r="J85" s="11">
        <f>J86+J97</f>
        <v>32026.36</v>
      </c>
      <c r="K85" s="11">
        <f t="shared" si="6"/>
        <v>99.77929539025212</v>
      </c>
      <c r="L85" s="45"/>
      <c r="M85" s="51"/>
    </row>
    <row r="86" spans="1:13" ht="94.5" customHeight="1">
      <c r="A86" s="11" t="s">
        <v>164</v>
      </c>
      <c r="B86" s="13" t="s">
        <v>165</v>
      </c>
      <c r="C86" s="13" t="s">
        <v>166</v>
      </c>
      <c r="D86" s="16">
        <v>43466</v>
      </c>
      <c r="E86" s="16">
        <v>45291</v>
      </c>
      <c r="F86" s="16">
        <v>43466</v>
      </c>
      <c r="G86" s="16">
        <v>44440</v>
      </c>
      <c r="H86" s="13" t="s">
        <v>20</v>
      </c>
      <c r="I86" s="11">
        <f>I87</f>
        <v>32000</v>
      </c>
      <c r="J86" s="11">
        <f>J87</f>
        <v>32000</v>
      </c>
      <c r="K86" s="11">
        <f t="shared" si="6"/>
        <v>100</v>
      </c>
      <c r="L86" s="10"/>
      <c r="M86" s="29"/>
    </row>
    <row r="87" spans="1:13" ht="123" customHeight="1">
      <c r="A87" s="11" t="s">
        <v>167</v>
      </c>
      <c r="B87" s="13" t="s">
        <v>168</v>
      </c>
      <c r="C87" s="13" t="s">
        <v>166</v>
      </c>
      <c r="D87" s="16">
        <v>43466</v>
      </c>
      <c r="E87" s="16">
        <v>44520</v>
      </c>
      <c r="F87" s="16">
        <v>43466</v>
      </c>
      <c r="G87" s="16">
        <v>44440</v>
      </c>
      <c r="H87" s="13" t="s">
        <v>20</v>
      </c>
      <c r="I87" s="11">
        <v>32000</v>
      </c>
      <c r="J87" s="11">
        <v>32000</v>
      </c>
      <c r="K87" s="11">
        <f t="shared" si="6"/>
        <v>100</v>
      </c>
      <c r="L87" s="17" t="s">
        <v>169</v>
      </c>
      <c r="M87" s="29" t="s">
        <v>37</v>
      </c>
    </row>
    <row r="88" spans="1:13" ht="153" customHeight="1">
      <c r="A88" s="11" t="s">
        <v>170</v>
      </c>
      <c r="B88" s="13" t="s">
        <v>171</v>
      </c>
      <c r="C88" s="13" t="s">
        <v>166</v>
      </c>
      <c r="D88" s="16">
        <v>44317</v>
      </c>
      <c r="E88" s="16">
        <v>44348</v>
      </c>
      <c r="F88" s="16">
        <v>44307</v>
      </c>
      <c r="G88" s="16">
        <v>44315</v>
      </c>
      <c r="H88" s="13" t="s">
        <v>68</v>
      </c>
      <c r="I88" s="11" t="s">
        <v>63</v>
      </c>
      <c r="J88" s="11" t="s">
        <v>63</v>
      </c>
      <c r="K88" s="11" t="s">
        <v>63</v>
      </c>
      <c r="L88" s="17" t="s">
        <v>172</v>
      </c>
      <c r="M88" s="18" t="s">
        <v>37</v>
      </c>
    </row>
    <row r="89" spans="1:13" ht="21.75" customHeight="1">
      <c r="A89" s="46" t="s">
        <v>173</v>
      </c>
      <c r="B89" s="49" t="s">
        <v>174</v>
      </c>
      <c r="C89" s="49" t="s">
        <v>175</v>
      </c>
      <c r="D89" s="52">
        <v>43641</v>
      </c>
      <c r="E89" s="52">
        <v>44926</v>
      </c>
      <c r="F89" s="52">
        <v>43641</v>
      </c>
      <c r="G89" s="52"/>
      <c r="H89" s="13" t="s">
        <v>17</v>
      </c>
      <c r="I89" s="11">
        <f>I90+I91+I92</f>
        <v>7023.499999999999</v>
      </c>
      <c r="J89" s="11">
        <f>J90+J91+J92</f>
        <v>2634.88</v>
      </c>
      <c r="K89" s="11">
        <f>J89/I89*100</f>
        <v>37.51519897487008</v>
      </c>
      <c r="L89" s="45"/>
      <c r="M89" s="51"/>
    </row>
    <row r="90" spans="1:13" ht="27.75" customHeight="1">
      <c r="A90" s="46"/>
      <c r="B90" s="49"/>
      <c r="C90" s="49"/>
      <c r="D90" s="52"/>
      <c r="E90" s="52"/>
      <c r="F90" s="52"/>
      <c r="G90" s="52"/>
      <c r="H90" s="13" t="s">
        <v>18</v>
      </c>
      <c r="I90" s="11">
        <f aca="true" t="shared" si="7" ref="I90:J92">I95</f>
        <v>6579.9</v>
      </c>
      <c r="J90" s="11">
        <f t="shared" si="7"/>
        <v>2478.06</v>
      </c>
      <c r="K90" s="11">
        <f>J90/I90*100</f>
        <v>37.66105867870333</v>
      </c>
      <c r="L90" s="45"/>
      <c r="M90" s="51"/>
    </row>
    <row r="91" spans="1:13" ht="27.75" customHeight="1">
      <c r="A91" s="46"/>
      <c r="B91" s="49"/>
      <c r="C91" s="49"/>
      <c r="D91" s="52"/>
      <c r="E91" s="52"/>
      <c r="F91" s="52"/>
      <c r="G91" s="52"/>
      <c r="H91" s="13" t="s">
        <v>19</v>
      </c>
      <c r="I91" s="11">
        <f t="shared" si="7"/>
        <v>346.4</v>
      </c>
      <c r="J91" s="11">
        <f t="shared" si="7"/>
        <v>130.46</v>
      </c>
      <c r="K91" s="11">
        <f>J91/I91*100</f>
        <v>37.661662817551964</v>
      </c>
      <c r="L91" s="45"/>
      <c r="M91" s="51"/>
    </row>
    <row r="92" spans="1:13" ht="21.75" customHeight="1">
      <c r="A92" s="46"/>
      <c r="B92" s="49"/>
      <c r="C92" s="49"/>
      <c r="D92" s="52"/>
      <c r="E92" s="52"/>
      <c r="F92" s="52"/>
      <c r="G92" s="52"/>
      <c r="H92" s="13" t="s">
        <v>20</v>
      </c>
      <c r="I92" s="11">
        <f t="shared" si="7"/>
        <v>97.2</v>
      </c>
      <c r="J92" s="11">
        <f t="shared" si="7"/>
        <v>26.36</v>
      </c>
      <c r="K92" s="11">
        <f>J92/I92*100</f>
        <v>27.11934156378601</v>
      </c>
      <c r="L92" s="45"/>
      <c r="M92" s="51"/>
    </row>
    <row r="93" spans="1:13" ht="111" customHeight="1">
      <c r="A93" s="11" t="s">
        <v>176</v>
      </c>
      <c r="B93" s="13" t="s">
        <v>177</v>
      </c>
      <c r="C93" s="13" t="s">
        <v>175</v>
      </c>
      <c r="D93" s="16">
        <v>44317</v>
      </c>
      <c r="E93" s="16">
        <v>44348</v>
      </c>
      <c r="F93" s="16">
        <v>44228</v>
      </c>
      <c r="G93" s="16">
        <v>44229</v>
      </c>
      <c r="H93" s="13" t="s">
        <v>68</v>
      </c>
      <c r="I93" s="11" t="s">
        <v>63</v>
      </c>
      <c r="J93" s="11" t="s">
        <v>63</v>
      </c>
      <c r="K93" s="11" t="s">
        <v>63</v>
      </c>
      <c r="L93" s="17" t="s">
        <v>178</v>
      </c>
      <c r="M93" s="18" t="s">
        <v>37</v>
      </c>
    </row>
    <row r="94" spans="1:13" ht="21.75" customHeight="1">
      <c r="A94" s="46" t="s">
        <v>179</v>
      </c>
      <c r="B94" s="49" t="s">
        <v>180</v>
      </c>
      <c r="C94" s="49" t="s">
        <v>175</v>
      </c>
      <c r="D94" s="52">
        <v>44378</v>
      </c>
      <c r="E94" s="52">
        <v>44926</v>
      </c>
      <c r="F94" s="52">
        <v>44378</v>
      </c>
      <c r="G94" s="52"/>
      <c r="H94" s="13" t="s">
        <v>17</v>
      </c>
      <c r="I94" s="11">
        <f>I97+I96+I95</f>
        <v>7023.5</v>
      </c>
      <c r="J94" s="11">
        <f>J97+J96+J95</f>
        <v>2634.88</v>
      </c>
      <c r="K94" s="11">
        <f aca="true" t="shared" si="8" ref="K94:K101">J94/I94*100</f>
        <v>37.51519897487008</v>
      </c>
      <c r="L94" s="49"/>
      <c r="M94" s="51"/>
    </row>
    <row r="95" spans="1:13" ht="36" customHeight="1">
      <c r="A95" s="46"/>
      <c r="B95" s="49"/>
      <c r="C95" s="49" t="s">
        <v>181</v>
      </c>
      <c r="D95" s="52"/>
      <c r="E95" s="52"/>
      <c r="F95" s="52"/>
      <c r="G95" s="52"/>
      <c r="H95" s="13" t="s">
        <v>18</v>
      </c>
      <c r="I95" s="11">
        <f aca="true" t="shared" si="9" ref="I95:J97">I99</f>
        <v>6579.9</v>
      </c>
      <c r="J95" s="11">
        <f t="shared" si="9"/>
        <v>2478.06</v>
      </c>
      <c r="K95" s="11">
        <f t="shared" si="8"/>
        <v>37.66105867870333</v>
      </c>
      <c r="L95" s="49"/>
      <c r="M95" s="51"/>
    </row>
    <row r="96" spans="1:13" ht="30">
      <c r="A96" s="46"/>
      <c r="B96" s="49"/>
      <c r="C96" s="49"/>
      <c r="D96" s="52"/>
      <c r="E96" s="52"/>
      <c r="F96" s="52"/>
      <c r="G96" s="52"/>
      <c r="H96" s="13" t="s">
        <v>19</v>
      </c>
      <c r="I96" s="11">
        <f t="shared" si="9"/>
        <v>346.4</v>
      </c>
      <c r="J96" s="11">
        <f t="shared" si="9"/>
        <v>130.46</v>
      </c>
      <c r="K96" s="11">
        <f t="shared" si="8"/>
        <v>37.661662817551964</v>
      </c>
      <c r="L96" s="49"/>
      <c r="M96" s="51"/>
    </row>
    <row r="97" spans="1:13" ht="24" customHeight="1">
      <c r="A97" s="46"/>
      <c r="B97" s="49"/>
      <c r="C97" s="49"/>
      <c r="D97" s="52"/>
      <c r="E97" s="52"/>
      <c r="F97" s="52"/>
      <c r="G97" s="52"/>
      <c r="H97" s="13" t="s">
        <v>20</v>
      </c>
      <c r="I97" s="11">
        <f t="shared" si="9"/>
        <v>97.2</v>
      </c>
      <c r="J97" s="11">
        <f t="shared" si="9"/>
        <v>26.36</v>
      </c>
      <c r="K97" s="11">
        <f t="shared" si="8"/>
        <v>27.11934156378601</v>
      </c>
      <c r="L97" s="49"/>
      <c r="M97" s="51"/>
    </row>
    <row r="98" spans="1:13" ht="20.25" customHeight="1">
      <c r="A98" s="46" t="s">
        <v>182</v>
      </c>
      <c r="B98" s="49" t="s">
        <v>183</v>
      </c>
      <c r="C98" s="49" t="s">
        <v>175</v>
      </c>
      <c r="D98" s="52">
        <v>44378</v>
      </c>
      <c r="E98" s="52">
        <v>44561</v>
      </c>
      <c r="F98" s="52">
        <v>44378</v>
      </c>
      <c r="G98" s="52">
        <v>44561</v>
      </c>
      <c r="H98" s="13" t="s">
        <v>17</v>
      </c>
      <c r="I98" s="11">
        <f>I101+I100+I99</f>
        <v>7023.5</v>
      </c>
      <c r="J98" s="11">
        <f>J101+J100+J99</f>
        <v>2634.88</v>
      </c>
      <c r="K98" s="11">
        <f t="shared" si="8"/>
        <v>37.51519897487008</v>
      </c>
      <c r="L98" s="63" t="s">
        <v>184</v>
      </c>
      <c r="M98" s="57" t="s">
        <v>30</v>
      </c>
    </row>
    <row r="99" spans="1:13" ht="30" customHeight="1">
      <c r="A99" s="46"/>
      <c r="B99" s="49"/>
      <c r="C99" s="49"/>
      <c r="D99" s="52"/>
      <c r="E99" s="52"/>
      <c r="F99" s="52"/>
      <c r="G99" s="52"/>
      <c r="H99" s="13" t="s">
        <v>18</v>
      </c>
      <c r="I99" s="11">
        <v>6579.9</v>
      </c>
      <c r="J99" s="11">
        <v>2478.06</v>
      </c>
      <c r="K99" s="11">
        <f t="shared" si="8"/>
        <v>37.66105867870333</v>
      </c>
      <c r="L99" s="63"/>
      <c r="M99" s="57"/>
    </row>
    <row r="100" spans="1:13" ht="30.75" customHeight="1">
      <c r="A100" s="46"/>
      <c r="B100" s="49"/>
      <c r="C100" s="49"/>
      <c r="D100" s="52"/>
      <c r="E100" s="52"/>
      <c r="F100" s="52"/>
      <c r="G100" s="52"/>
      <c r="H100" s="13" t="s">
        <v>19</v>
      </c>
      <c r="I100" s="11">
        <v>346.4</v>
      </c>
      <c r="J100" s="11">
        <v>130.46</v>
      </c>
      <c r="K100" s="11">
        <f t="shared" si="8"/>
        <v>37.661662817551964</v>
      </c>
      <c r="L100" s="63"/>
      <c r="M100" s="57"/>
    </row>
    <row r="101" spans="1:13" ht="36.75" customHeight="1">
      <c r="A101" s="46"/>
      <c r="B101" s="49"/>
      <c r="C101" s="49"/>
      <c r="D101" s="52"/>
      <c r="E101" s="52"/>
      <c r="F101" s="52"/>
      <c r="G101" s="52"/>
      <c r="H101" s="13" t="s">
        <v>20</v>
      </c>
      <c r="I101" s="11">
        <v>97.2</v>
      </c>
      <c r="J101" s="11">
        <v>26.36</v>
      </c>
      <c r="K101" s="11">
        <f t="shared" si="8"/>
        <v>27.11934156378601</v>
      </c>
      <c r="L101" s="63"/>
      <c r="M101" s="57"/>
    </row>
    <row r="102" spans="1:13" ht="81" customHeight="1">
      <c r="A102" s="11" t="s">
        <v>185</v>
      </c>
      <c r="B102" s="13" t="s">
        <v>186</v>
      </c>
      <c r="C102" s="13" t="s">
        <v>187</v>
      </c>
      <c r="D102" s="16">
        <v>44364</v>
      </c>
      <c r="E102" s="24">
        <v>45657</v>
      </c>
      <c r="F102" s="16">
        <v>44372</v>
      </c>
      <c r="G102" s="30"/>
      <c r="H102" s="13" t="s">
        <v>68</v>
      </c>
      <c r="I102" s="11" t="s">
        <v>63</v>
      </c>
      <c r="J102" s="11" t="s">
        <v>63</v>
      </c>
      <c r="K102" s="11" t="s">
        <v>63</v>
      </c>
      <c r="L102" s="13"/>
      <c r="M102" s="15"/>
    </row>
    <row r="103" spans="1:13" ht="90.75" customHeight="1">
      <c r="A103" s="11" t="s">
        <v>188</v>
      </c>
      <c r="B103" s="13" t="s">
        <v>189</v>
      </c>
      <c r="C103" s="13" t="s">
        <v>187</v>
      </c>
      <c r="D103" s="16">
        <v>44364</v>
      </c>
      <c r="E103" s="24">
        <v>44561</v>
      </c>
      <c r="F103" s="24">
        <v>44372</v>
      </c>
      <c r="G103" s="24">
        <v>44393</v>
      </c>
      <c r="H103" s="13" t="s">
        <v>68</v>
      </c>
      <c r="I103" s="11" t="s">
        <v>63</v>
      </c>
      <c r="J103" s="11" t="s">
        <v>63</v>
      </c>
      <c r="K103" s="11" t="s">
        <v>63</v>
      </c>
      <c r="L103" s="17" t="s">
        <v>190</v>
      </c>
      <c r="M103" s="29" t="s">
        <v>37</v>
      </c>
    </row>
    <row r="104" spans="1:13" ht="80.25" customHeight="1">
      <c r="A104" s="11" t="s">
        <v>191</v>
      </c>
      <c r="B104" s="13" t="s">
        <v>192</v>
      </c>
      <c r="C104" s="13" t="s">
        <v>193</v>
      </c>
      <c r="D104" s="16">
        <v>44364</v>
      </c>
      <c r="E104" s="24">
        <v>45657</v>
      </c>
      <c r="F104" s="24">
        <v>44372</v>
      </c>
      <c r="G104" s="16"/>
      <c r="H104" s="13" t="s">
        <v>68</v>
      </c>
      <c r="I104" s="11" t="s">
        <v>63</v>
      </c>
      <c r="J104" s="11" t="s">
        <v>63</v>
      </c>
      <c r="K104" s="11" t="s">
        <v>63</v>
      </c>
      <c r="L104" s="17"/>
      <c r="M104" s="15"/>
    </row>
    <row r="105" spans="1:13" ht="129" customHeight="1">
      <c r="A105" s="11" t="s">
        <v>194</v>
      </c>
      <c r="B105" s="17" t="s">
        <v>195</v>
      </c>
      <c r="C105" s="13" t="s">
        <v>193</v>
      </c>
      <c r="D105" s="16">
        <v>44364</v>
      </c>
      <c r="E105" s="24">
        <v>44561</v>
      </c>
      <c r="F105" s="24">
        <v>44372</v>
      </c>
      <c r="G105" s="24">
        <v>44391</v>
      </c>
      <c r="H105" s="13" t="s">
        <v>68</v>
      </c>
      <c r="I105" s="11" t="s">
        <v>63</v>
      </c>
      <c r="J105" s="11" t="s">
        <v>63</v>
      </c>
      <c r="K105" s="11" t="s">
        <v>63</v>
      </c>
      <c r="L105" s="17" t="s">
        <v>196</v>
      </c>
      <c r="M105" s="29" t="s">
        <v>37</v>
      </c>
    </row>
    <row r="106" spans="1:13" s="33" customFormat="1" ht="78" customHeight="1">
      <c r="A106" s="31" t="s">
        <v>197</v>
      </c>
      <c r="B106" s="17" t="s">
        <v>198</v>
      </c>
      <c r="C106" s="17" t="s">
        <v>187</v>
      </c>
      <c r="D106" s="24">
        <v>44528</v>
      </c>
      <c r="E106" s="24">
        <v>45291</v>
      </c>
      <c r="F106" s="16">
        <v>44525</v>
      </c>
      <c r="G106" s="16"/>
      <c r="H106" s="17" t="s">
        <v>68</v>
      </c>
      <c r="I106" s="11" t="s">
        <v>63</v>
      </c>
      <c r="J106" s="11" t="s">
        <v>63</v>
      </c>
      <c r="K106" s="31" t="s">
        <v>63</v>
      </c>
      <c r="L106" s="17"/>
      <c r="M106" s="32"/>
    </row>
    <row r="107" spans="1:13" s="33" customFormat="1" ht="80.25" customHeight="1">
      <c r="A107" s="31" t="s">
        <v>199</v>
      </c>
      <c r="B107" s="17" t="s">
        <v>200</v>
      </c>
      <c r="C107" s="17" t="s">
        <v>187</v>
      </c>
      <c r="D107" s="24">
        <v>44528</v>
      </c>
      <c r="E107" s="24">
        <v>44926</v>
      </c>
      <c r="F107" s="16">
        <v>44525</v>
      </c>
      <c r="G107" s="16">
        <v>44525</v>
      </c>
      <c r="H107" s="17" t="s">
        <v>68</v>
      </c>
      <c r="I107" s="11" t="s">
        <v>63</v>
      </c>
      <c r="J107" s="11" t="s">
        <v>63</v>
      </c>
      <c r="K107" s="31" t="s">
        <v>63</v>
      </c>
      <c r="L107" s="17" t="s">
        <v>201</v>
      </c>
      <c r="M107" s="32" t="s">
        <v>37</v>
      </c>
    </row>
    <row r="108" spans="1:13" ht="19.5" customHeight="1">
      <c r="A108" s="46" t="s">
        <v>202</v>
      </c>
      <c r="B108" s="49" t="s">
        <v>203</v>
      </c>
      <c r="C108" s="54" t="s">
        <v>204</v>
      </c>
      <c r="D108" s="52" t="s">
        <v>67</v>
      </c>
      <c r="E108" s="52">
        <v>44561</v>
      </c>
      <c r="F108" s="52">
        <v>44197</v>
      </c>
      <c r="G108" s="52">
        <v>44561</v>
      </c>
      <c r="H108" s="13" t="s">
        <v>17</v>
      </c>
      <c r="I108" s="11">
        <f>I109</f>
        <v>2750</v>
      </c>
      <c r="J108" s="11">
        <f>J109</f>
        <v>2750</v>
      </c>
      <c r="K108" s="11">
        <f>J108/I108*100</f>
        <v>100</v>
      </c>
      <c r="L108" s="45"/>
      <c r="M108" s="51"/>
    </row>
    <row r="109" spans="1:13" ht="32.25" customHeight="1">
      <c r="A109" s="46"/>
      <c r="B109" s="49"/>
      <c r="C109" s="54"/>
      <c r="D109" s="52"/>
      <c r="E109" s="52"/>
      <c r="F109" s="52"/>
      <c r="G109" s="52"/>
      <c r="H109" s="13" t="s">
        <v>19</v>
      </c>
      <c r="I109" s="11">
        <f>I111</f>
        <v>2750</v>
      </c>
      <c r="J109" s="11">
        <f>J111</f>
        <v>2750</v>
      </c>
      <c r="K109" s="11">
        <f>J109/I109*100</f>
        <v>100</v>
      </c>
      <c r="L109" s="45"/>
      <c r="M109" s="51"/>
    </row>
    <row r="110" spans="1:13" ht="38.25" customHeight="1">
      <c r="A110" s="46"/>
      <c r="B110" s="49"/>
      <c r="C110" s="54"/>
      <c r="D110" s="52"/>
      <c r="E110" s="52"/>
      <c r="F110" s="52"/>
      <c r="G110" s="52"/>
      <c r="H110" s="13" t="s">
        <v>21</v>
      </c>
      <c r="I110" s="11" t="str">
        <f>I112</f>
        <v>Х</v>
      </c>
      <c r="J110" s="11" t="str">
        <f>J112</f>
        <v>Х</v>
      </c>
      <c r="K110" s="11">
        <v>0</v>
      </c>
      <c r="L110" s="45"/>
      <c r="M110" s="51"/>
    </row>
    <row r="111" spans="1:13" ht="120" customHeight="1">
      <c r="A111" s="10" t="s">
        <v>205</v>
      </c>
      <c r="B111" s="13" t="s">
        <v>206</v>
      </c>
      <c r="C111" s="13" t="s">
        <v>207</v>
      </c>
      <c r="D111" s="16">
        <v>44197</v>
      </c>
      <c r="E111" s="16">
        <v>44530</v>
      </c>
      <c r="F111" s="16">
        <v>44197</v>
      </c>
      <c r="G111" s="24">
        <v>44530</v>
      </c>
      <c r="H111" s="13" t="s">
        <v>19</v>
      </c>
      <c r="I111" s="11">
        <v>2750</v>
      </c>
      <c r="J111" s="11">
        <v>2750</v>
      </c>
      <c r="K111" s="11">
        <f>J111/I111*100</f>
        <v>100</v>
      </c>
      <c r="L111" s="17" t="s">
        <v>208</v>
      </c>
      <c r="M111" s="15" t="s">
        <v>37</v>
      </c>
    </row>
    <row r="112" spans="1:13" ht="63" customHeight="1">
      <c r="A112" s="11" t="s">
        <v>209</v>
      </c>
      <c r="B112" s="13" t="s">
        <v>210</v>
      </c>
      <c r="C112" s="17" t="s">
        <v>211</v>
      </c>
      <c r="D112" s="16" t="s">
        <v>67</v>
      </c>
      <c r="E112" s="16">
        <v>45291</v>
      </c>
      <c r="F112" s="16">
        <v>44197</v>
      </c>
      <c r="G112" s="16"/>
      <c r="H112" s="13" t="s">
        <v>68</v>
      </c>
      <c r="I112" s="11" t="s">
        <v>63</v>
      </c>
      <c r="J112" s="11" t="s">
        <v>63</v>
      </c>
      <c r="K112" s="11" t="s">
        <v>63</v>
      </c>
      <c r="L112" s="21"/>
      <c r="M112" s="15"/>
    </row>
    <row r="113" spans="1:13" ht="65.25" customHeight="1">
      <c r="A113" s="11" t="s">
        <v>212</v>
      </c>
      <c r="B113" s="13" t="s">
        <v>213</v>
      </c>
      <c r="C113" s="17" t="s">
        <v>211</v>
      </c>
      <c r="D113" s="16" t="s">
        <v>67</v>
      </c>
      <c r="E113" s="16">
        <v>44712</v>
      </c>
      <c r="F113" s="16">
        <v>44197</v>
      </c>
      <c r="G113" s="16">
        <v>44561</v>
      </c>
      <c r="H113" s="13" t="s">
        <v>68</v>
      </c>
      <c r="I113" s="11" t="s">
        <v>63</v>
      </c>
      <c r="J113" s="11" t="s">
        <v>63</v>
      </c>
      <c r="K113" s="11" t="s">
        <v>63</v>
      </c>
      <c r="L113" s="13" t="s">
        <v>214</v>
      </c>
      <c r="M113" s="15" t="s">
        <v>37</v>
      </c>
    </row>
    <row r="114" spans="1:13" ht="17.25" customHeight="1">
      <c r="A114" s="45">
        <v>6</v>
      </c>
      <c r="B114" s="49" t="s">
        <v>215</v>
      </c>
      <c r="C114" s="49" t="s">
        <v>216</v>
      </c>
      <c r="D114" s="52">
        <v>44197</v>
      </c>
      <c r="E114" s="52">
        <v>44561</v>
      </c>
      <c r="F114" s="52">
        <v>44197</v>
      </c>
      <c r="G114" s="52">
        <v>44561</v>
      </c>
      <c r="H114" s="13" t="s">
        <v>17</v>
      </c>
      <c r="I114" s="11">
        <f>SUM(I115:I116)</f>
        <v>20719.5</v>
      </c>
      <c r="J114" s="11">
        <f>SUM(J115:J116)</f>
        <v>44599.42</v>
      </c>
      <c r="K114" s="11">
        <f>J114/I114*100</f>
        <v>215.25336036101254</v>
      </c>
      <c r="L114" s="49"/>
      <c r="M114" s="51"/>
    </row>
    <row r="115" spans="1:13" ht="27.75" customHeight="1">
      <c r="A115" s="45"/>
      <c r="B115" s="49"/>
      <c r="C115" s="49"/>
      <c r="D115" s="52"/>
      <c r="E115" s="52"/>
      <c r="F115" s="52"/>
      <c r="G115" s="52"/>
      <c r="H115" s="13" t="s">
        <v>18</v>
      </c>
      <c r="I115" s="11">
        <f>I119</f>
        <v>8719.5</v>
      </c>
      <c r="J115" s="11">
        <f>J119</f>
        <v>4501.2</v>
      </c>
      <c r="K115" s="11">
        <f>J115/I115*100</f>
        <v>51.622226045071386</v>
      </c>
      <c r="L115" s="49"/>
      <c r="M115" s="51"/>
    </row>
    <row r="116" spans="1:13" ht="30">
      <c r="A116" s="45"/>
      <c r="B116" s="49"/>
      <c r="C116" s="49"/>
      <c r="D116" s="52"/>
      <c r="E116" s="52"/>
      <c r="F116" s="52"/>
      <c r="G116" s="52"/>
      <c r="H116" s="13" t="s">
        <v>21</v>
      </c>
      <c r="I116" s="11">
        <f>I124</f>
        <v>12000</v>
      </c>
      <c r="J116" s="11">
        <f>J124</f>
        <v>40098.22</v>
      </c>
      <c r="K116" s="11">
        <f>J116/I116*100</f>
        <v>334.15183333333334</v>
      </c>
      <c r="L116" s="49"/>
      <c r="M116" s="51"/>
    </row>
    <row r="117" spans="1:13" ht="63" customHeight="1">
      <c r="A117" s="10" t="s">
        <v>217</v>
      </c>
      <c r="B117" s="13" t="s">
        <v>218</v>
      </c>
      <c r="C117" s="13" t="s">
        <v>219</v>
      </c>
      <c r="D117" s="16" t="s">
        <v>67</v>
      </c>
      <c r="E117" s="16">
        <v>44561</v>
      </c>
      <c r="F117" s="16">
        <v>44197</v>
      </c>
      <c r="G117" s="24">
        <v>44561</v>
      </c>
      <c r="H117" s="13" t="s">
        <v>18</v>
      </c>
      <c r="I117" s="11">
        <f>I119</f>
        <v>8719.5</v>
      </c>
      <c r="J117" s="11">
        <f>J119</f>
        <v>4501.2</v>
      </c>
      <c r="K117" s="11">
        <f>J117/I117*100</f>
        <v>51.622226045071386</v>
      </c>
      <c r="L117" s="13"/>
      <c r="M117" s="15"/>
    </row>
    <row r="118" spans="1:13" ht="84" customHeight="1">
      <c r="A118" s="10" t="s">
        <v>220</v>
      </c>
      <c r="B118" s="13" t="s">
        <v>221</v>
      </c>
      <c r="C118" s="13" t="s">
        <v>219</v>
      </c>
      <c r="D118" s="16" t="s">
        <v>67</v>
      </c>
      <c r="E118" s="16">
        <v>44561</v>
      </c>
      <c r="F118" s="16">
        <v>44197</v>
      </c>
      <c r="G118" s="16">
        <v>44382</v>
      </c>
      <c r="H118" s="13" t="s">
        <v>68</v>
      </c>
      <c r="I118" s="11" t="s">
        <v>63</v>
      </c>
      <c r="J118" s="11" t="s">
        <v>63</v>
      </c>
      <c r="K118" s="11" t="s">
        <v>63</v>
      </c>
      <c r="L118" s="17" t="s">
        <v>222</v>
      </c>
      <c r="M118" s="15" t="s">
        <v>37</v>
      </c>
    </row>
    <row r="119" spans="1:13" ht="98.25" customHeight="1">
      <c r="A119" s="10" t="s">
        <v>223</v>
      </c>
      <c r="B119" s="13" t="s">
        <v>224</v>
      </c>
      <c r="C119" s="13" t="s">
        <v>219</v>
      </c>
      <c r="D119" s="16" t="s">
        <v>67</v>
      </c>
      <c r="E119" s="16">
        <v>44561</v>
      </c>
      <c r="F119" s="16">
        <v>44197</v>
      </c>
      <c r="G119" s="24">
        <v>44561</v>
      </c>
      <c r="H119" s="13" t="s">
        <v>18</v>
      </c>
      <c r="I119" s="11">
        <v>8719.5</v>
      </c>
      <c r="J119" s="11">
        <v>4501.2</v>
      </c>
      <c r="K119" s="11">
        <f>J119/I119*100</f>
        <v>51.622226045071386</v>
      </c>
      <c r="L119" s="17" t="s">
        <v>225</v>
      </c>
      <c r="M119" s="15" t="s">
        <v>37</v>
      </c>
    </row>
    <row r="120" spans="1:13" ht="50.25" customHeight="1">
      <c r="A120" s="10" t="s">
        <v>226</v>
      </c>
      <c r="B120" s="13" t="s">
        <v>227</v>
      </c>
      <c r="C120" s="13" t="s">
        <v>219</v>
      </c>
      <c r="D120" s="16" t="s">
        <v>67</v>
      </c>
      <c r="E120" s="16">
        <v>44561</v>
      </c>
      <c r="F120" s="16">
        <v>44197</v>
      </c>
      <c r="G120" s="24">
        <v>44561</v>
      </c>
      <c r="H120" s="13" t="s">
        <v>68</v>
      </c>
      <c r="I120" s="11" t="s">
        <v>63</v>
      </c>
      <c r="J120" s="11" t="s">
        <v>63</v>
      </c>
      <c r="K120" s="11" t="s">
        <v>63</v>
      </c>
      <c r="L120" s="17" t="s">
        <v>228</v>
      </c>
      <c r="M120" s="15" t="s">
        <v>37</v>
      </c>
    </row>
    <row r="121" spans="1:13" ht="71.25" customHeight="1">
      <c r="A121" s="19" t="s">
        <v>229</v>
      </c>
      <c r="B121" s="13" t="s">
        <v>230</v>
      </c>
      <c r="C121" s="13" t="s">
        <v>219</v>
      </c>
      <c r="D121" s="16" t="s">
        <v>67</v>
      </c>
      <c r="E121" s="16">
        <v>44561</v>
      </c>
      <c r="F121" s="16">
        <v>44197</v>
      </c>
      <c r="G121" s="24">
        <v>44561</v>
      </c>
      <c r="H121" s="13" t="s">
        <v>68</v>
      </c>
      <c r="I121" s="11" t="s">
        <v>63</v>
      </c>
      <c r="J121" s="11" t="s">
        <v>63</v>
      </c>
      <c r="K121" s="11" t="s">
        <v>63</v>
      </c>
      <c r="L121" s="17" t="s">
        <v>231</v>
      </c>
      <c r="M121" s="32" t="s">
        <v>37</v>
      </c>
    </row>
    <row r="122" spans="1:13" ht="80.25" customHeight="1">
      <c r="A122" s="10" t="s">
        <v>232</v>
      </c>
      <c r="B122" s="13" t="s">
        <v>233</v>
      </c>
      <c r="C122" s="13" t="s">
        <v>219</v>
      </c>
      <c r="D122" s="16" t="s">
        <v>67</v>
      </c>
      <c r="E122" s="16">
        <v>44561</v>
      </c>
      <c r="F122" s="16">
        <v>44197</v>
      </c>
      <c r="G122" s="24">
        <v>44561</v>
      </c>
      <c r="H122" s="13" t="s">
        <v>68</v>
      </c>
      <c r="I122" s="11" t="s">
        <v>63</v>
      </c>
      <c r="J122" s="11" t="s">
        <v>63</v>
      </c>
      <c r="K122" s="11" t="s">
        <v>63</v>
      </c>
      <c r="L122" s="17" t="s">
        <v>234</v>
      </c>
      <c r="M122" s="32" t="s">
        <v>37</v>
      </c>
    </row>
    <row r="123" spans="1:13" ht="52.5" customHeight="1">
      <c r="A123" s="10" t="s">
        <v>235</v>
      </c>
      <c r="B123" s="13" t="s">
        <v>236</v>
      </c>
      <c r="C123" s="13" t="s">
        <v>219</v>
      </c>
      <c r="D123" s="16" t="s">
        <v>67</v>
      </c>
      <c r="E123" s="16">
        <v>44561</v>
      </c>
      <c r="F123" s="16">
        <v>44197</v>
      </c>
      <c r="G123" s="24">
        <v>44561</v>
      </c>
      <c r="H123" s="13" t="s">
        <v>68</v>
      </c>
      <c r="I123" s="11" t="s">
        <v>63</v>
      </c>
      <c r="J123" s="11" t="s">
        <v>63</v>
      </c>
      <c r="K123" s="11" t="s">
        <v>63</v>
      </c>
      <c r="L123" s="17" t="s">
        <v>237</v>
      </c>
      <c r="M123" s="15" t="s">
        <v>37</v>
      </c>
    </row>
    <row r="124" spans="1:13" ht="187.5" customHeight="1">
      <c r="A124" s="34" t="s">
        <v>238</v>
      </c>
      <c r="B124" s="13" t="s">
        <v>239</v>
      </c>
      <c r="C124" s="13" t="s">
        <v>216</v>
      </c>
      <c r="D124" s="16" t="s">
        <v>67</v>
      </c>
      <c r="E124" s="16">
        <v>44561</v>
      </c>
      <c r="F124" s="16">
        <v>44561</v>
      </c>
      <c r="G124" s="24">
        <v>44561</v>
      </c>
      <c r="H124" s="13" t="s">
        <v>21</v>
      </c>
      <c r="I124" s="11">
        <v>12000</v>
      </c>
      <c r="J124" s="11">
        <v>40098.22</v>
      </c>
      <c r="K124" s="11">
        <f>J124/I124*100</f>
        <v>334.15183333333334</v>
      </c>
      <c r="L124" s="21" t="s">
        <v>240</v>
      </c>
      <c r="M124" s="15" t="s">
        <v>37</v>
      </c>
    </row>
    <row r="125" spans="1:13" ht="18.75" customHeight="1">
      <c r="A125" s="45">
        <v>7</v>
      </c>
      <c r="B125" s="49" t="s">
        <v>241</v>
      </c>
      <c r="C125" s="49" t="s">
        <v>242</v>
      </c>
      <c r="D125" s="52">
        <v>44197</v>
      </c>
      <c r="E125" s="52">
        <v>44561</v>
      </c>
      <c r="F125" s="52">
        <v>44197</v>
      </c>
      <c r="G125" s="61">
        <v>44561</v>
      </c>
      <c r="H125" s="13" t="s">
        <v>17</v>
      </c>
      <c r="I125" s="11">
        <f>I126+I127</f>
        <v>14224.6</v>
      </c>
      <c r="J125" s="11">
        <f>J126+J127</f>
        <v>14213.6</v>
      </c>
      <c r="K125" s="11">
        <f>J125/I125*100</f>
        <v>99.92266917874669</v>
      </c>
      <c r="L125" s="45"/>
      <c r="M125" s="51"/>
    </row>
    <row r="126" spans="1:13" ht="29.25" customHeight="1">
      <c r="A126" s="45"/>
      <c r="B126" s="49"/>
      <c r="C126" s="49"/>
      <c r="D126" s="52"/>
      <c r="E126" s="52"/>
      <c r="F126" s="52"/>
      <c r="G126" s="61"/>
      <c r="H126" s="13" t="s">
        <v>18</v>
      </c>
      <c r="I126" s="11">
        <f>I145</f>
        <v>161.9</v>
      </c>
      <c r="J126" s="11">
        <f>J145</f>
        <v>161.88</v>
      </c>
      <c r="K126" s="11">
        <f>J126/I126*100</f>
        <v>99.98764669549104</v>
      </c>
      <c r="L126" s="45"/>
      <c r="M126" s="51"/>
    </row>
    <row r="127" spans="1:13" ht="30">
      <c r="A127" s="45"/>
      <c r="B127" s="49"/>
      <c r="C127" s="49"/>
      <c r="D127" s="52"/>
      <c r="E127" s="52"/>
      <c r="F127" s="52"/>
      <c r="G127" s="61"/>
      <c r="H127" s="13" t="s">
        <v>19</v>
      </c>
      <c r="I127" s="11">
        <f>I141+I151</f>
        <v>14062.7</v>
      </c>
      <c r="J127" s="11">
        <f>J141+J151</f>
        <v>14051.720000000001</v>
      </c>
      <c r="K127" s="11">
        <f>J127/I127*100</f>
        <v>99.92192111045533</v>
      </c>
      <c r="L127" s="45"/>
      <c r="M127" s="51"/>
    </row>
    <row r="128" spans="1:13" ht="125.25" customHeight="1">
      <c r="A128" s="10" t="s">
        <v>243</v>
      </c>
      <c r="B128" s="13" t="s">
        <v>244</v>
      </c>
      <c r="C128" s="13" t="s">
        <v>143</v>
      </c>
      <c r="D128" s="16">
        <v>44197</v>
      </c>
      <c r="E128" s="16">
        <v>44561</v>
      </c>
      <c r="F128" s="16">
        <v>44197</v>
      </c>
      <c r="G128" s="24">
        <v>44561</v>
      </c>
      <c r="H128" s="13" t="s">
        <v>68</v>
      </c>
      <c r="I128" s="11" t="s">
        <v>63</v>
      </c>
      <c r="J128" s="11" t="s">
        <v>63</v>
      </c>
      <c r="K128" s="11" t="s">
        <v>63</v>
      </c>
      <c r="L128" s="35" t="s">
        <v>245</v>
      </c>
      <c r="M128" s="15" t="s">
        <v>37</v>
      </c>
    </row>
    <row r="129" spans="1:13" ht="68.25" customHeight="1">
      <c r="A129" s="10" t="s">
        <v>246</v>
      </c>
      <c r="B129" s="13" t="s">
        <v>247</v>
      </c>
      <c r="C129" s="13" t="s">
        <v>248</v>
      </c>
      <c r="D129" s="16">
        <v>44197</v>
      </c>
      <c r="E129" s="16">
        <v>44561</v>
      </c>
      <c r="F129" s="16">
        <v>44197</v>
      </c>
      <c r="G129" s="24">
        <v>44561</v>
      </c>
      <c r="H129" s="13" t="s">
        <v>68</v>
      </c>
      <c r="I129" s="11" t="s">
        <v>249</v>
      </c>
      <c r="J129" s="11" t="s">
        <v>63</v>
      </c>
      <c r="K129" s="11" t="s">
        <v>63</v>
      </c>
      <c r="L129" s="13"/>
      <c r="M129" s="15"/>
    </row>
    <row r="130" spans="1:13" s="36" customFormat="1" ht="156" customHeight="1">
      <c r="A130" s="10" t="s">
        <v>250</v>
      </c>
      <c r="B130" s="13" t="s">
        <v>251</v>
      </c>
      <c r="C130" s="17" t="s">
        <v>252</v>
      </c>
      <c r="D130" s="16">
        <v>44197</v>
      </c>
      <c r="E130" s="16">
        <v>44561</v>
      </c>
      <c r="F130" s="16">
        <v>44197</v>
      </c>
      <c r="G130" s="24">
        <v>44561</v>
      </c>
      <c r="H130" s="13" t="s">
        <v>68</v>
      </c>
      <c r="I130" s="11" t="s">
        <v>249</v>
      </c>
      <c r="J130" s="11" t="s">
        <v>63</v>
      </c>
      <c r="K130" s="11" t="s">
        <v>63</v>
      </c>
      <c r="L130" s="13" t="s">
        <v>253</v>
      </c>
      <c r="M130" s="15" t="s">
        <v>37</v>
      </c>
    </row>
    <row r="131" spans="1:13" ht="149.25" customHeight="1">
      <c r="A131" s="10" t="s">
        <v>254</v>
      </c>
      <c r="B131" s="13" t="s">
        <v>255</v>
      </c>
      <c r="C131" s="13" t="s">
        <v>256</v>
      </c>
      <c r="D131" s="16">
        <v>44197</v>
      </c>
      <c r="E131" s="16">
        <v>44561</v>
      </c>
      <c r="F131" s="16">
        <v>44197</v>
      </c>
      <c r="G131" s="24">
        <v>44561</v>
      </c>
      <c r="H131" s="13" t="s">
        <v>68</v>
      </c>
      <c r="I131" s="11" t="s">
        <v>249</v>
      </c>
      <c r="J131" s="11" t="s">
        <v>63</v>
      </c>
      <c r="K131" s="11" t="s">
        <v>63</v>
      </c>
      <c r="L131" s="17" t="s">
        <v>257</v>
      </c>
      <c r="M131" s="15" t="s">
        <v>37</v>
      </c>
    </row>
    <row r="132" spans="1:13" ht="81" customHeight="1">
      <c r="A132" s="10" t="s">
        <v>258</v>
      </c>
      <c r="B132" s="13" t="s">
        <v>259</v>
      </c>
      <c r="C132" s="13" t="s">
        <v>260</v>
      </c>
      <c r="D132" s="16">
        <v>44197</v>
      </c>
      <c r="E132" s="16">
        <v>44561</v>
      </c>
      <c r="F132" s="16">
        <v>44197</v>
      </c>
      <c r="G132" s="24">
        <v>44561</v>
      </c>
      <c r="H132" s="13" t="s">
        <v>68</v>
      </c>
      <c r="I132" s="11" t="s">
        <v>63</v>
      </c>
      <c r="J132" s="11" t="s">
        <v>63</v>
      </c>
      <c r="K132" s="11" t="s">
        <v>63</v>
      </c>
      <c r="L132" s="21"/>
      <c r="M132" s="15"/>
    </row>
    <row r="133" spans="1:13" ht="87.75" customHeight="1">
      <c r="A133" s="10" t="s">
        <v>261</v>
      </c>
      <c r="B133" s="13" t="s">
        <v>262</v>
      </c>
      <c r="C133" s="17" t="s">
        <v>252</v>
      </c>
      <c r="D133" s="16">
        <v>44197</v>
      </c>
      <c r="E133" s="16">
        <v>44561</v>
      </c>
      <c r="F133" s="16">
        <v>44197</v>
      </c>
      <c r="G133" s="24">
        <v>44561</v>
      </c>
      <c r="H133" s="13" t="s">
        <v>68</v>
      </c>
      <c r="I133" s="11" t="s">
        <v>63</v>
      </c>
      <c r="J133" s="11" t="s">
        <v>63</v>
      </c>
      <c r="K133" s="11" t="s">
        <v>63</v>
      </c>
      <c r="L133" s="17" t="s">
        <v>263</v>
      </c>
      <c r="M133" s="15" t="s">
        <v>37</v>
      </c>
    </row>
    <row r="134" spans="1:13" ht="126" customHeight="1">
      <c r="A134" s="10" t="s">
        <v>264</v>
      </c>
      <c r="B134" s="13" t="s">
        <v>265</v>
      </c>
      <c r="C134" s="17" t="s">
        <v>266</v>
      </c>
      <c r="D134" s="16">
        <v>44197</v>
      </c>
      <c r="E134" s="16">
        <v>44561</v>
      </c>
      <c r="F134" s="16">
        <v>44197</v>
      </c>
      <c r="G134" s="24">
        <v>44561</v>
      </c>
      <c r="H134" s="13" t="s">
        <v>68</v>
      </c>
      <c r="I134" s="11" t="s">
        <v>63</v>
      </c>
      <c r="J134" s="11" t="s">
        <v>63</v>
      </c>
      <c r="K134" s="11" t="s">
        <v>63</v>
      </c>
      <c r="L134" s="17" t="s">
        <v>267</v>
      </c>
      <c r="M134" s="15" t="s">
        <v>37</v>
      </c>
    </row>
    <row r="135" spans="1:13" ht="87" customHeight="1">
      <c r="A135" s="10" t="s">
        <v>268</v>
      </c>
      <c r="B135" s="13" t="s">
        <v>269</v>
      </c>
      <c r="C135" s="13" t="s">
        <v>260</v>
      </c>
      <c r="D135" s="16">
        <v>44197</v>
      </c>
      <c r="E135" s="16">
        <v>44561</v>
      </c>
      <c r="F135" s="16">
        <v>44197</v>
      </c>
      <c r="G135" s="24">
        <v>44561</v>
      </c>
      <c r="H135" s="13" t="s">
        <v>68</v>
      </c>
      <c r="I135" s="11" t="s">
        <v>249</v>
      </c>
      <c r="J135" s="11" t="s">
        <v>63</v>
      </c>
      <c r="K135" s="11" t="s">
        <v>63</v>
      </c>
      <c r="L135" s="17" t="s">
        <v>270</v>
      </c>
      <c r="M135" s="15" t="s">
        <v>37</v>
      </c>
    </row>
    <row r="136" spans="1:13" ht="90" customHeight="1">
      <c r="A136" s="10" t="s">
        <v>271</v>
      </c>
      <c r="B136" s="13" t="s">
        <v>272</v>
      </c>
      <c r="C136" s="17" t="s">
        <v>273</v>
      </c>
      <c r="D136" s="16">
        <v>44197</v>
      </c>
      <c r="E136" s="16">
        <v>44561</v>
      </c>
      <c r="F136" s="16">
        <v>44197</v>
      </c>
      <c r="G136" s="16">
        <v>44561</v>
      </c>
      <c r="H136" s="13" t="s">
        <v>68</v>
      </c>
      <c r="I136" s="11" t="s">
        <v>249</v>
      </c>
      <c r="J136" s="11" t="s">
        <v>63</v>
      </c>
      <c r="K136" s="11" t="s">
        <v>63</v>
      </c>
      <c r="L136" s="13"/>
      <c r="M136" s="15"/>
    </row>
    <row r="137" spans="1:13" ht="152.25" customHeight="1">
      <c r="A137" s="10" t="s">
        <v>274</v>
      </c>
      <c r="B137" s="13" t="s">
        <v>275</v>
      </c>
      <c r="C137" s="17" t="s">
        <v>276</v>
      </c>
      <c r="D137" s="16">
        <v>44197</v>
      </c>
      <c r="E137" s="16">
        <v>44561</v>
      </c>
      <c r="F137" s="16">
        <v>44197</v>
      </c>
      <c r="G137" s="16">
        <v>44561</v>
      </c>
      <c r="H137" s="13" t="s">
        <v>68</v>
      </c>
      <c r="I137" s="11" t="s">
        <v>249</v>
      </c>
      <c r="J137" s="11" t="s">
        <v>63</v>
      </c>
      <c r="K137" s="11" t="s">
        <v>63</v>
      </c>
      <c r="L137" s="13" t="s">
        <v>277</v>
      </c>
      <c r="M137" s="15" t="s">
        <v>37</v>
      </c>
    </row>
    <row r="138" spans="1:13" ht="94.5" customHeight="1">
      <c r="A138" s="10" t="s">
        <v>278</v>
      </c>
      <c r="B138" s="37" t="s">
        <v>279</v>
      </c>
      <c r="C138" s="17" t="s">
        <v>280</v>
      </c>
      <c r="D138" s="16">
        <v>44197</v>
      </c>
      <c r="E138" s="16">
        <v>44561</v>
      </c>
      <c r="F138" s="16">
        <v>44197</v>
      </c>
      <c r="G138" s="16">
        <v>44561</v>
      </c>
      <c r="H138" s="13" t="s">
        <v>68</v>
      </c>
      <c r="I138" s="11" t="s">
        <v>249</v>
      </c>
      <c r="J138" s="11" t="s">
        <v>63</v>
      </c>
      <c r="K138" s="11" t="s">
        <v>63</v>
      </c>
      <c r="L138" s="13" t="s">
        <v>281</v>
      </c>
      <c r="M138" s="15" t="s">
        <v>37</v>
      </c>
    </row>
    <row r="139" spans="1:13" ht="78.75" customHeight="1">
      <c r="A139" s="10" t="s">
        <v>282</v>
      </c>
      <c r="B139" s="13" t="s">
        <v>283</v>
      </c>
      <c r="C139" s="17" t="s">
        <v>280</v>
      </c>
      <c r="D139" s="16">
        <v>44197</v>
      </c>
      <c r="E139" s="16">
        <v>44561</v>
      </c>
      <c r="F139" s="16">
        <v>44197</v>
      </c>
      <c r="G139" s="16">
        <v>44561</v>
      </c>
      <c r="H139" s="13" t="s">
        <v>68</v>
      </c>
      <c r="I139" s="11" t="s">
        <v>249</v>
      </c>
      <c r="J139" s="11" t="s">
        <v>63</v>
      </c>
      <c r="K139" s="11" t="s">
        <v>63</v>
      </c>
      <c r="L139" s="13" t="s">
        <v>284</v>
      </c>
      <c r="M139" s="15" t="s">
        <v>37</v>
      </c>
    </row>
    <row r="140" spans="1:13" ht="99" customHeight="1">
      <c r="A140" s="10" t="s">
        <v>285</v>
      </c>
      <c r="B140" s="13" t="s">
        <v>286</v>
      </c>
      <c r="C140" s="17" t="s">
        <v>280</v>
      </c>
      <c r="D140" s="16">
        <v>44197</v>
      </c>
      <c r="E140" s="16">
        <v>44561</v>
      </c>
      <c r="F140" s="16">
        <v>44197</v>
      </c>
      <c r="G140" s="16">
        <v>44561</v>
      </c>
      <c r="H140" s="13" t="s">
        <v>68</v>
      </c>
      <c r="I140" s="11" t="s">
        <v>249</v>
      </c>
      <c r="J140" s="11" t="s">
        <v>63</v>
      </c>
      <c r="K140" s="11" t="s">
        <v>63</v>
      </c>
      <c r="L140" s="13" t="s">
        <v>287</v>
      </c>
      <c r="M140" s="15" t="s">
        <v>37</v>
      </c>
    </row>
    <row r="141" spans="1:13" ht="152.25" customHeight="1">
      <c r="A141" s="19" t="s">
        <v>288</v>
      </c>
      <c r="B141" s="13" t="s">
        <v>289</v>
      </c>
      <c r="C141" s="13" t="s">
        <v>290</v>
      </c>
      <c r="D141" s="16">
        <v>44197</v>
      </c>
      <c r="E141" s="16">
        <v>44561</v>
      </c>
      <c r="F141" s="16">
        <v>44197</v>
      </c>
      <c r="G141" s="16">
        <v>44561</v>
      </c>
      <c r="H141" s="13" t="s">
        <v>19</v>
      </c>
      <c r="I141" s="11">
        <f>I143</f>
        <v>4542.2</v>
      </c>
      <c r="J141" s="11">
        <f>J143</f>
        <v>4542.19</v>
      </c>
      <c r="K141" s="11">
        <f>J141/I141*100</f>
        <v>99.99977984236713</v>
      </c>
      <c r="L141" s="13"/>
      <c r="M141" s="15"/>
    </row>
    <row r="142" spans="1:13" ht="90.75" customHeight="1">
      <c r="A142" s="10" t="s">
        <v>291</v>
      </c>
      <c r="B142" s="13" t="s">
        <v>292</v>
      </c>
      <c r="C142" s="13" t="s">
        <v>293</v>
      </c>
      <c r="D142" s="16">
        <v>44197</v>
      </c>
      <c r="E142" s="16">
        <v>44561</v>
      </c>
      <c r="F142" s="16">
        <v>44197</v>
      </c>
      <c r="G142" s="16">
        <v>44561</v>
      </c>
      <c r="H142" s="13" t="s">
        <v>68</v>
      </c>
      <c r="I142" s="11" t="s">
        <v>249</v>
      </c>
      <c r="J142" s="11" t="s">
        <v>63</v>
      </c>
      <c r="K142" s="11" t="s">
        <v>63</v>
      </c>
      <c r="L142" s="17" t="s">
        <v>294</v>
      </c>
      <c r="M142" s="18" t="s">
        <v>37</v>
      </c>
    </row>
    <row r="143" spans="1:13" ht="84" customHeight="1">
      <c r="A143" s="19" t="s">
        <v>295</v>
      </c>
      <c r="B143" s="13" t="s">
        <v>296</v>
      </c>
      <c r="C143" s="13" t="s">
        <v>297</v>
      </c>
      <c r="D143" s="16">
        <v>44197</v>
      </c>
      <c r="E143" s="16">
        <v>44561</v>
      </c>
      <c r="F143" s="16">
        <v>44561</v>
      </c>
      <c r="G143" s="16">
        <v>44561</v>
      </c>
      <c r="H143" s="13" t="s">
        <v>19</v>
      </c>
      <c r="I143" s="11">
        <f>4516.2+26</f>
        <v>4542.2</v>
      </c>
      <c r="J143" s="11">
        <v>4542.19</v>
      </c>
      <c r="K143" s="11">
        <f>J143/I143*100</f>
        <v>99.99977984236713</v>
      </c>
      <c r="L143" s="17" t="s">
        <v>298</v>
      </c>
      <c r="M143" s="15" t="s">
        <v>37</v>
      </c>
    </row>
    <row r="144" spans="1:13" ht="66" customHeight="1">
      <c r="A144" s="19" t="s">
        <v>299</v>
      </c>
      <c r="B144" s="13" t="s">
        <v>300</v>
      </c>
      <c r="C144" s="13" t="s">
        <v>301</v>
      </c>
      <c r="D144" s="16">
        <v>44197</v>
      </c>
      <c r="E144" s="16">
        <v>44561</v>
      </c>
      <c r="F144" s="16">
        <v>44197</v>
      </c>
      <c r="G144" s="16">
        <v>44561</v>
      </c>
      <c r="H144" s="13" t="s">
        <v>68</v>
      </c>
      <c r="I144" s="11" t="s">
        <v>249</v>
      </c>
      <c r="J144" s="11" t="s">
        <v>63</v>
      </c>
      <c r="K144" s="11" t="s">
        <v>63</v>
      </c>
      <c r="L144" s="17" t="s">
        <v>302</v>
      </c>
      <c r="M144" s="15" t="s">
        <v>37</v>
      </c>
    </row>
    <row r="145" spans="1:13" ht="78.75" customHeight="1">
      <c r="A145" s="19" t="s">
        <v>303</v>
      </c>
      <c r="B145" s="13" t="s">
        <v>304</v>
      </c>
      <c r="C145" s="13" t="s">
        <v>305</v>
      </c>
      <c r="D145" s="16">
        <v>44197</v>
      </c>
      <c r="E145" s="16">
        <v>44561</v>
      </c>
      <c r="F145" s="16">
        <v>44197</v>
      </c>
      <c r="G145" s="24">
        <v>44561</v>
      </c>
      <c r="H145" s="13" t="s">
        <v>18</v>
      </c>
      <c r="I145" s="11">
        <f>I146</f>
        <v>161.9</v>
      </c>
      <c r="J145" s="11">
        <f>J146</f>
        <v>161.88</v>
      </c>
      <c r="K145" s="11">
        <f>J145/I145*100</f>
        <v>99.98764669549104</v>
      </c>
      <c r="L145" s="13"/>
      <c r="M145" s="15"/>
    </row>
    <row r="146" spans="1:13" ht="138.75" customHeight="1">
      <c r="A146" s="10" t="s">
        <v>306</v>
      </c>
      <c r="B146" s="13" t="s">
        <v>307</v>
      </c>
      <c r="C146" s="13" t="s">
        <v>308</v>
      </c>
      <c r="D146" s="16">
        <v>44197</v>
      </c>
      <c r="E146" s="16">
        <v>44561</v>
      </c>
      <c r="F146" s="16">
        <v>44197</v>
      </c>
      <c r="G146" s="24">
        <v>44561</v>
      </c>
      <c r="H146" s="13" t="s">
        <v>18</v>
      </c>
      <c r="I146" s="11">
        <f>198.5-36.6</f>
        <v>161.9</v>
      </c>
      <c r="J146" s="11">
        <v>161.88</v>
      </c>
      <c r="K146" s="11">
        <f>J146/I146*100</f>
        <v>99.98764669549104</v>
      </c>
      <c r="L146" s="13" t="s">
        <v>309</v>
      </c>
      <c r="M146" s="15" t="s">
        <v>37</v>
      </c>
    </row>
    <row r="147" spans="1:13" ht="136.5" customHeight="1">
      <c r="A147" s="10" t="s">
        <v>310</v>
      </c>
      <c r="B147" s="13" t="s">
        <v>311</v>
      </c>
      <c r="C147" s="13" t="s">
        <v>312</v>
      </c>
      <c r="D147" s="16">
        <v>44197</v>
      </c>
      <c r="E147" s="16">
        <v>44561</v>
      </c>
      <c r="F147" s="16">
        <v>44197</v>
      </c>
      <c r="G147" s="16">
        <v>44561</v>
      </c>
      <c r="H147" s="13" t="s">
        <v>68</v>
      </c>
      <c r="I147" s="11" t="s">
        <v>63</v>
      </c>
      <c r="J147" s="11" t="s">
        <v>63</v>
      </c>
      <c r="K147" s="11" t="s">
        <v>63</v>
      </c>
      <c r="L147" s="13" t="s">
        <v>313</v>
      </c>
      <c r="M147" s="15" t="s">
        <v>37</v>
      </c>
    </row>
    <row r="148" spans="1:13" ht="148.5" customHeight="1">
      <c r="A148" s="10" t="s">
        <v>314</v>
      </c>
      <c r="B148" s="13" t="s">
        <v>315</v>
      </c>
      <c r="C148" s="13" t="s">
        <v>316</v>
      </c>
      <c r="D148" s="16">
        <v>44197</v>
      </c>
      <c r="E148" s="16">
        <v>44561</v>
      </c>
      <c r="F148" s="16">
        <v>44197</v>
      </c>
      <c r="G148" s="24">
        <v>44561</v>
      </c>
      <c r="H148" s="13" t="s">
        <v>68</v>
      </c>
      <c r="I148" s="11" t="s">
        <v>63</v>
      </c>
      <c r="J148" s="11" t="s">
        <v>63</v>
      </c>
      <c r="K148" s="11" t="s">
        <v>63</v>
      </c>
      <c r="L148" s="13" t="s">
        <v>317</v>
      </c>
      <c r="M148" s="15" t="s">
        <v>37</v>
      </c>
    </row>
    <row r="149" spans="1:13" ht="140.25" customHeight="1">
      <c r="A149" s="34" t="s">
        <v>318</v>
      </c>
      <c r="B149" s="13" t="s">
        <v>319</v>
      </c>
      <c r="C149" s="13" t="s">
        <v>320</v>
      </c>
      <c r="D149" s="16">
        <v>44197</v>
      </c>
      <c r="E149" s="16">
        <v>44561</v>
      </c>
      <c r="F149" s="16">
        <v>44197</v>
      </c>
      <c r="G149" s="24">
        <v>44561</v>
      </c>
      <c r="H149" s="13" t="s">
        <v>68</v>
      </c>
      <c r="I149" s="11" t="s">
        <v>63</v>
      </c>
      <c r="J149" s="11" t="s">
        <v>63</v>
      </c>
      <c r="K149" s="11" t="s">
        <v>63</v>
      </c>
      <c r="L149" s="17" t="s">
        <v>321</v>
      </c>
      <c r="M149" s="15" t="s">
        <v>37</v>
      </c>
    </row>
    <row r="150" spans="1:13" ht="62.25" customHeight="1">
      <c r="A150" s="34" t="s">
        <v>322</v>
      </c>
      <c r="B150" s="13" t="s">
        <v>323</v>
      </c>
      <c r="C150" s="13" t="s">
        <v>301</v>
      </c>
      <c r="D150" s="16">
        <v>44197</v>
      </c>
      <c r="E150" s="16">
        <v>44561</v>
      </c>
      <c r="F150" s="16">
        <v>44197</v>
      </c>
      <c r="G150" s="24">
        <v>44561</v>
      </c>
      <c r="H150" s="13" t="s">
        <v>68</v>
      </c>
      <c r="I150" s="11" t="s">
        <v>63</v>
      </c>
      <c r="J150" s="11" t="s">
        <v>63</v>
      </c>
      <c r="K150" s="11" t="s">
        <v>63</v>
      </c>
      <c r="L150" s="17" t="s">
        <v>324</v>
      </c>
      <c r="M150" s="15" t="s">
        <v>37</v>
      </c>
    </row>
    <row r="151" spans="1:13" ht="64.5" customHeight="1">
      <c r="A151" s="34" t="s">
        <v>325</v>
      </c>
      <c r="B151" s="13" t="s">
        <v>326</v>
      </c>
      <c r="C151" s="13" t="s">
        <v>327</v>
      </c>
      <c r="D151" s="16">
        <v>44197</v>
      </c>
      <c r="E151" s="16">
        <v>44561</v>
      </c>
      <c r="F151" s="16">
        <v>44197</v>
      </c>
      <c r="G151" s="16">
        <v>44561</v>
      </c>
      <c r="H151" s="13" t="s">
        <v>19</v>
      </c>
      <c r="I151" s="11">
        <f>I152+I153</f>
        <v>9520.5</v>
      </c>
      <c r="J151" s="11">
        <f>J152+J153</f>
        <v>9509.53</v>
      </c>
      <c r="K151" s="11">
        <f>J151/I151*100</f>
        <v>99.88477495929835</v>
      </c>
      <c r="L151" s="13"/>
      <c r="M151" s="15"/>
    </row>
    <row r="152" spans="1:13" ht="409.5" customHeight="1">
      <c r="A152" s="19" t="s">
        <v>328</v>
      </c>
      <c r="B152" s="13" t="s">
        <v>329</v>
      </c>
      <c r="C152" s="13" t="s">
        <v>327</v>
      </c>
      <c r="D152" s="16">
        <v>44197</v>
      </c>
      <c r="E152" s="16">
        <v>44561</v>
      </c>
      <c r="F152" s="16">
        <v>44197</v>
      </c>
      <c r="G152" s="16">
        <v>44561</v>
      </c>
      <c r="H152" s="13" t="s">
        <v>19</v>
      </c>
      <c r="I152" s="11">
        <f>7534.5+98.2+19.4</f>
        <v>7652.099999999999</v>
      </c>
      <c r="J152" s="11">
        <v>7652.1</v>
      </c>
      <c r="K152" s="11">
        <f>J152/I152*100</f>
        <v>100.00000000000003</v>
      </c>
      <c r="L152" s="17" t="s">
        <v>405</v>
      </c>
      <c r="M152" s="32" t="s">
        <v>37</v>
      </c>
    </row>
    <row r="153" spans="1:13" ht="117" customHeight="1">
      <c r="A153" s="10" t="s">
        <v>330</v>
      </c>
      <c r="B153" s="13" t="s">
        <v>331</v>
      </c>
      <c r="C153" s="13" t="s">
        <v>327</v>
      </c>
      <c r="D153" s="16">
        <v>44197</v>
      </c>
      <c r="E153" s="16">
        <v>44561</v>
      </c>
      <c r="F153" s="16">
        <v>44372</v>
      </c>
      <c r="G153" s="16">
        <v>44561</v>
      </c>
      <c r="H153" s="13" t="s">
        <v>19</v>
      </c>
      <c r="I153" s="11">
        <f>1738+130.4</f>
        <v>1868.4</v>
      </c>
      <c r="J153" s="11">
        <v>1857.43</v>
      </c>
      <c r="K153" s="11">
        <f>J153/I153*100</f>
        <v>99.41286662384928</v>
      </c>
      <c r="L153" s="17" t="s">
        <v>332</v>
      </c>
      <c r="M153" s="18" t="s">
        <v>37</v>
      </c>
    </row>
    <row r="154" spans="1:13" ht="51" customHeight="1">
      <c r="A154" s="10">
        <v>8</v>
      </c>
      <c r="B154" s="13" t="s">
        <v>333</v>
      </c>
      <c r="C154" s="13" t="s">
        <v>163</v>
      </c>
      <c r="D154" s="10" t="s">
        <v>67</v>
      </c>
      <c r="E154" s="16">
        <v>44561</v>
      </c>
      <c r="F154" s="16">
        <v>44197</v>
      </c>
      <c r="G154" s="24">
        <v>44561</v>
      </c>
      <c r="H154" s="13" t="s">
        <v>19</v>
      </c>
      <c r="I154" s="11">
        <f>I157</f>
        <v>500</v>
      </c>
      <c r="J154" s="11">
        <f>J157</f>
        <v>333.85</v>
      </c>
      <c r="K154" s="11">
        <f>J154/I154*100</f>
        <v>66.77000000000001</v>
      </c>
      <c r="L154" s="13"/>
      <c r="M154" s="15"/>
    </row>
    <row r="155" spans="1:13" ht="63" customHeight="1">
      <c r="A155" s="19" t="s">
        <v>334</v>
      </c>
      <c r="B155" s="13" t="s">
        <v>335</v>
      </c>
      <c r="C155" s="13" t="s">
        <v>301</v>
      </c>
      <c r="D155" s="16">
        <v>44197</v>
      </c>
      <c r="E155" s="16">
        <v>44362</v>
      </c>
      <c r="F155" s="16">
        <v>44197</v>
      </c>
      <c r="G155" s="16">
        <v>44285</v>
      </c>
      <c r="H155" s="13" t="s">
        <v>68</v>
      </c>
      <c r="I155" s="11" t="s">
        <v>63</v>
      </c>
      <c r="J155" s="11" t="s">
        <v>63</v>
      </c>
      <c r="K155" s="11" t="s">
        <v>63</v>
      </c>
      <c r="L155" s="13" t="s">
        <v>403</v>
      </c>
      <c r="M155" s="18" t="s">
        <v>37</v>
      </c>
    </row>
    <row r="156" spans="1:13" ht="61.5" customHeight="1">
      <c r="A156" s="19" t="s">
        <v>336</v>
      </c>
      <c r="B156" s="13" t="s">
        <v>337</v>
      </c>
      <c r="C156" s="13" t="s">
        <v>301</v>
      </c>
      <c r="D156" s="16">
        <v>44197</v>
      </c>
      <c r="E156" s="16">
        <v>44377</v>
      </c>
      <c r="F156" s="16">
        <v>44197</v>
      </c>
      <c r="G156" s="19" t="s">
        <v>341</v>
      </c>
      <c r="H156" s="13" t="s">
        <v>68</v>
      </c>
      <c r="I156" s="11" t="s">
        <v>63</v>
      </c>
      <c r="J156" s="11" t="s">
        <v>63</v>
      </c>
      <c r="K156" s="11" t="s">
        <v>63</v>
      </c>
      <c r="L156" s="13" t="s">
        <v>404</v>
      </c>
      <c r="M156" s="18" t="s">
        <v>37</v>
      </c>
    </row>
    <row r="157" spans="1:13" ht="66" customHeight="1">
      <c r="A157" s="19" t="s">
        <v>338</v>
      </c>
      <c r="B157" s="13" t="s">
        <v>339</v>
      </c>
      <c r="C157" s="13" t="s">
        <v>301</v>
      </c>
      <c r="D157" s="19" t="s">
        <v>340</v>
      </c>
      <c r="E157" s="19" t="s">
        <v>341</v>
      </c>
      <c r="F157" s="19" t="s">
        <v>340</v>
      </c>
      <c r="G157" s="19" t="s">
        <v>341</v>
      </c>
      <c r="H157" s="13" t="s">
        <v>19</v>
      </c>
      <c r="I157" s="11">
        <f>I158</f>
        <v>500</v>
      </c>
      <c r="J157" s="11">
        <f>J158</f>
        <v>333.85</v>
      </c>
      <c r="K157" s="11">
        <f aca="true" t="shared" si="10" ref="K157:K168">J157/I157*100</f>
        <v>66.77000000000001</v>
      </c>
      <c r="L157" s="17"/>
      <c r="M157" s="15"/>
    </row>
    <row r="158" spans="1:13" ht="130.5" customHeight="1">
      <c r="A158" s="19" t="s">
        <v>342</v>
      </c>
      <c r="B158" s="13" t="s">
        <v>343</v>
      </c>
      <c r="C158" s="13" t="s">
        <v>301</v>
      </c>
      <c r="D158" s="19" t="s">
        <v>340</v>
      </c>
      <c r="E158" s="19" t="s">
        <v>341</v>
      </c>
      <c r="F158" s="19" t="s">
        <v>340</v>
      </c>
      <c r="G158" s="19" t="s">
        <v>341</v>
      </c>
      <c r="H158" s="13" t="s">
        <v>19</v>
      </c>
      <c r="I158" s="11">
        <v>500</v>
      </c>
      <c r="J158" s="11">
        <v>333.85</v>
      </c>
      <c r="K158" s="11">
        <f t="shared" si="10"/>
        <v>66.77000000000001</v>
      </c>
      <c r="L158" s="13" t="s">
        <v>344</v>
      </c>
      <c r="M158" s="15" t="s">
        <v>37</v>
      </c>
    </row>
    <row r="159" spans="1:13" ht="51" customHeight="1">
      <c r="A159" s="10">
        <v>9</v>
      </c>
      <c r="B159" s="13" t="s">
        <v>345</v>
      </c>
      <c r="C159" s="13" t="s">
        <v>346</v>
      </c>
      <c r="D159" s="16">
        <v>44197</v>
      </c>
      <c r="E159" s="16">
        <v>44561</v>
      </c>
      <c r="F159" s="16">
        <v>44197</v>
      </c>
      <c r="G159" s="24">
        <v>44561</v>
      </c>
      <c r="H159" s="13" t="s">
        <v>19</v>
      </c>
      <c r="I159" s="11">
        <f>I160+I161+I162</f>
        <v>71249.19999999998</v>
      </c>
      <c r="J159" s="11">
        <f>J160+J161+J162</f>
        <v>71197.268</v>
      </c>
      <c r="K159" s="11">
        <f t="shared" si="10"/>
        <v>99.92711216406643</v>
      </c>
      <c r="L159" s="21"/>
      <c r="M159" s="15"/>
    </row>
    <row r="160" spans="1:13" ht="78" customHeight="1">
      <c r="A160" s="10" t="s">
        <v>347</v>
      </c>
      <c r="B160" s="13" t="s">
        <v>348</v>
      </c>
      <c r="C160" s="13" t="s">
        <v>349</v>
      </c>
      <c r="D160" s="16">
        <v>44197</v>
      </c>
      <c r="E160" s="16">
        <v>44561</v>
      </c>
      <c r="F160" s="16">
        <v>44197</v>
      </c>
      <c r="G160" s="24">
        <v>44561</v>
      </c>
      <c r="H160" s="13" t="s">
        <v>19</v>
      </c>
      <c r="I160" s="11">
        <f>36645.7-1846.7+1446.2-257.9</f>
        <v>35987.299999999996</v>
      </c>
      <c r="J160" s="11">
        <v>35986.84</v>
      </c>
      <c r="K160" s="11">
        <f t="shared" si="10"/>
        <v>99.99872177129154</v>
      </c>
      <c r="L160" s="21" t="s">
        <v>350</v>
      </c>
      <c r="M160" s="15" t="s">
        <v>37</v>
      </c>
    </row>
    <row r="161" spans="1:13" ht="162" customHeight="1">
      <c r="A161" s="10" t="s">
        <v>351</v>
      </c>
      <c r="B161" s="13" t="s">
        <v>352</v>
      </c>
      <c r="C161" s="13" t="s">
        <v>353</v>
      </c>
      <c r="D161" s="16">
        <v>44197</v>
      </c>
      <c r="E161" s="16">
        <v>44561</v>
      </c>
      <c r="F161" s="16">
        <v>44197</v>
      </c>
      <c r="G161" s="24">
        <v>44561</v>
      </c>
      <c r="H161" s="13" t="s">
        <v>19</v>
      </c>
      <c r="I161" s="11">
        <f>34+136</f>
        <v>170</v>
      </c>
      <c r="J161" s="11">
        <v>158.988</v>
      </c>
      <c r="K161" s="11">
        <f t="shared" si="10"/>
        <v>93.52235294117646</v>
      </c>
      <c r="L161" s="38" t="s">
        <v>354</v>
      </c>
      <c r="M161" s="15" t="s">
        <v>37</v>
      </c>
    </row>
    <row r="162" spans="1:13" ht="42.75" customHeight="1">
      <c r="A162" s="10" t="s">
        <v>355</v>
      </c>
      <c r="B162" s="13" t="s">
        <v>356</v>
      </c>
      <c r="C162" s="17" t="s">
        <v>273</v>
      </c>
      <c r="D162" s="16">
        <v>44197</v>
      </c>
      <c r="E162" s="16">
        <v>44561</v>
      </c>
      <c r="F162" s="16">
        <v>44197</v>
      </c>
      <c r="G162" s="24">
        <v>44561</v>
      </c>
      <c r="H162" s="13" t="s">
        <v>19</v>
      </c>
      <c r="I162" s="11">
        <f>I163+I164</f>
        <v>35091.899999999994</v>
      </c>
      <c r="J162" s="11">
        <f>J163+J164</f>
        <v>35051.44</v>
      </c>
      <c r="K162" s="11">
        <f t="shared" si="10"/>
        <v>99.88470273766883</v>
      </c>
      <c r="L162" s="21"/>
      <c r="M162" s="15"/>
    </row>
    <row r="163" spans="1:13" ht="150.75" customHeight="1">
      <c r="A163" s="10" t="s">
        <v>357</v>
      </c>
      <c r="B163" s="13" t="s">
        <v>358</v>
      </c>
      <c r="C163" s="17" t="s">
        <v>359</v>
      </c>
      <c r="D163" s="16">
        <v>44197</v>
      </c>
      <c r="E163" s="16">
        <v>44561</v>
      </c>
      <c r="F163" s="16">
        <v>44197</v>
      </c>
      <c r="G163" s="24">
        <v>44561</v>
      </c>
      <c r="H163" s="13" t="s">
        <v>19</v>
      </c>
      <c r="I163" s="11">
        <f>29847.1+475.3+496.5</f>
        <v>30818.899999999998</v>
      </c>
      <c r="J163" s="11">
        <v>30818.91</v>
      </c>
      <c r="K163" s="11">
        <f t="shared" si="10"/>
        <v>100.00003244762144</v>
      </c>
      <c r="L163" s="21" t="s">
        <v>360</v>
      </c>
      <c r="M163" s="22" t="s">
        <v>37</v>
      </c>
    </row>
    <row r="164" spans="1:13" ht="81" customHeight="1">
      <c r="A164" s="19" t="s">
        <v>361</v>
      </c>
      <c r="B164" s="13" t="s">
        <v>362</v>
      </c>
      <c r="C164" s="17" t="s">
        <v>359</v>
      </c>
      <c r="D164" s="16">
        <v>44364</v>
      </c>
      <c r="E164" s="16">
        <v>44561</v>
      </c>
      <c r="F164" s="16">
        <v>44372</v>
      </c>
      <c r="G164" s="24">
        <v>44561</v>
      </c>
      <c r="H164" s="13" t="s">
        <v>19</v>
      </c>
      <c r="I164" s="11">
        <f>2095+2104.3+73.7</f>
        <v>4273</v>
      </c>
      <c r="J164" s="11">
        <v>4232.53</v>
      </c>
      <c r="K164" s="11">
        <f t="shared" si="10"/>
        <v>99.05289024104844</v>
      </c>
      <c r="L164" s="17" t="s">
        <v>363</v>
      </c>
      <c r="M164" s="22" t="s">
        <v>37</v>
      </c>
    </row>
    <row r="165" spans="1:13" ht="51.75" customHeight="1">
      <c r="A165" s="10">
        <v>10</v>
      </c>
      <c r="B165" s="13" t="s">
        <v>364</v>
      </c>
      <c r="C165" s="13" t="s">
        <v>365</v>
      </c>
      <c r="D165" s="16">
        <v>44197</v>
      </c>
      <c r="E165" s="16">
        <v>44561</v>
      </c>
      <c r="F165" s="16">
        <v>44197</v>
      </c>
      <c r="G165" s="24">
        <v>44561</v>
      </c>
      <c r="H165" s="13" t="s">
        <v>19</v>
      </c>
      <c r="I165" s="11">
        <f>I166</f>
        <v>471.5</v>
      </c>
      <c r="J165" s="11">
        <f>J166</f>
        <v>325.82</v>
      </c>
      <c r="K165" s="11">
        <f t="shared" si="10"/>
        <v>69.10286320254507</v>
      </c>
      <c r="L165" s="13"/>
      <c r="M165" s="15"/>
    </row>
    <row r="166" spans="1:13" ht="62.25" customHeight="1">
      <c r="A166" s="10" t="s">
        <v>366</v>
      </c>
      <c r="B166" s="13" t="s">
        <v>367</v>
      </c>
      <c r="C166" s="13" t="s">
        <v>365</v>
      </c>
      <c r="D166" s="16">
        <v>44197</v>
      </c>
      <c r="E166" s="16">
        <v>44561</v>
      </c>
      <c r="F166" s="16">
        <v>44197</v>
      </c>
      <c r="G166" s="24">
        <v>44561</v>
      </c>
      <c r="H166" s="13" t="s">
        <v>19</v>
      </c>
      <c r="I166" s="11">
        <f>I167+I168</f>
        <v>471.5</v>
      </c>
      <c r="J166" s="11">
        <f>J167+J168</f>
        <v>325.82</v>
      </c>
      <c r="K166" s="11">
        <f t="shared" si="10"/>
        <v>69.10286320254507</v>
      </c>
      <c r="L166" s="13"/>
      <c r="M166" s="15"/>
    </row>
    <row r="167" spans="1:13" ht="115.5" customHeight="1">
      <c r="A167" s="10" t="s">
        <v>368</v>
      </c>
      <c r="B167" s="13" t="s">
        <v>369</v>
      </c>
      <c r="C167" s="13" t="s">
        <v>370</v>
      </c>
      <c r="D167" s="16">
        <v>44197</v>
      </c>
      <c r="E167" s="16">
        <v>44561</v>
      </c>
      <c r="F167" s="16">
        <v>44197</v>
      </c>
      <c r="G167" s="24">
        <v>44561</v>
      </c>
      <c r="H167" s="13" t="s">
        <v>19</v>
      </c>
      <c r="I167" s="11">
        <f>168+113.2</f>
        <v>281.2</v>
      </c>
      <c r="J167" s="11">
        <v>281.2</v>
      </c>
      <c r="K167" s="11">
        <f t="shared" si="10"/>
        <v>100</v>
      </c>
      <c r="L167" s="13" t="s">
        <v>371</v>
      </c>
      <c r="M167" s="15" t="s">
        <v>37</v>
      </c>
    </row>
    <row r="168" spans="1:13" ht="141.75" customHeight="1">
      <c r="A168" s="10" t="s">
        <v>372</v>
      </c>
      <c r="B168" s="13" t="s">
        <v>373</v>
      </c>
      <c r="C168" s="13" t="s">
        <v>374</v>
      </c>
      <c r="D168" s="16">
        <v>44378</v>
      </c>
      <c r="E168" s="16">
        <v>44561</v>
      </c>
      <c r="F168" s="16">
        <v>44378</v>
      </c>
      <c r="G168" s="24">
        <v>44561</v>
      </c>
      <c r="H168" s="13" t="s">
        <v>19</v>
      </c>
      <c r="I168" s="11">
        <v>190.3</v>
      </c>
      <c r="J168" s="11">
        <v>44.62</v>
      </c>
      <c r="K168" s="11">
        <f t="shared" si="10"/>
        <v>23.447188649500784</v>
      </c>
      <c r="L168" s="13" t="s">
        <v>401</v>
      </c>
      <c r="M168" s="43" t="s">
        <v>37</v>
      </c>
    </row>
    <row r="169" spans="1:13" ht="241.5" customHeight="1">
      <c r="A169" s="10" t="s">
        <v>375</v>
      </c>
      <c r="B169" s="13" t="s">
        <v>376</v>
      </c>
      <c r="C169" s="13" t="s">
        <v>377</v>
      </c>
      <c r="D169" s="16">
        <v>44197</v>
      </c>
      <c r="E169" s="16">
        <v>44561</v>
      </c>
      <c r="F169" s="16">
        <v>44197</v>
      </c>
      <c r="G169" s="24">
        <v>44561</v>
      </c>
      <c r="H169" s="13" t="s">
        <v>68</v>
      </c>
      <c r="I169" s="11" t="s">
        <v>249</v>
      </c>
      <c r="J169" s="11" t="s">
        <v>63</v>
      </c>
      <c r="K169" s="11" t="s">
        <v>63</v>
      </c>
      <c r="L169" s="13" t="s">
        <v>378</v>
      </c>
      <c r="M169" s="15" t="s">
        <v>37</v>
      </c>
    </row>
    <row r="170" spans="1:13" ht="171" customHeight="1">
      <c r="A170" s="10" t="s">
        <v>379</v>
      </c>
      <c r="B170" s="13" t="s">
        <v>380</v>
      </c>
      <c r="C170" s="13" t="s">
        <v>381</v>
      </c>
      <c r="D170" s="16">
        <v>44197</v>
      </c>
      <c r="E170" s="16">
        <v>44561</v>
      </c>
      <c r="F170" s="16">
        <v>44197</v>
      </c>
      <c r="G170" s="16">
        <v>44561</v>
      </c>
      <c r="H170" s="13" t="s">
        <v>68</v>
      </c>
      <c r="I170" s="11" t="s">
        <v>249</v>
      </c>
      <c r="J170" s="11" t="s">
        <v>63</v>
      </c>
      <c r="K170" s="11" t="s">
        <v>63</v>
      </c>
      <c r="L170" s="13" t="s">
        <v>382</v>
      </c>
      <c r="M170" s="15" t="s">
        <v>37</v>
      </c>
    </row>
    <row r="171" spans="1:13" ht="137.25" customHeight="1">
      <c r="A171" s="10" t="s">
        <v>383</v>
      </c>
      <c r="B171" s="13" t="s">
        <v>384</v>
      </c>
      <c r="C171" s="13" t="s">
        <v>385</v>
      </c>
      <c r="D171" s="16">
        <v>44197</v>
      </c>
      <c r="E171" s="16">
        <v>44561</v>
      </c>
      <c r="F171" s="16">
        <v>44197</v>
      </c>
      <c r="G171" s="16">
        <v>44561</v>
      </c>
      <c r="H171" s="13" t="s">
        <v>68</v>
      </c>
      <c r="I171" s="11" t="s">
        <v>249</v>
      </c>
      <c r="J171" s="11" t="s">
        <v>63</v>
      </c>
      <c r="K171" s="11" t="s">
        <v>63</v>
      </c>
      <c r="L171" s="13" t="s">
        <v>386</v>
      </c>
      <c r="M171" s="15" t="s">
        <v>37</v>
      </c>
    </row>
    <row r="172" spans="1:13" ht="105" customHeight="1">
      <c r="A172" s="19" t="s">
        <v>387</v>
      </c>
      <c r="B172" s="13" t="s">
        <v>388</v>
      </c>
      <c r="C172" s="13" t="s">
        <v>389</v>
      </c>
      <c r="D172" s="16">
        <v>44197</v>
      </c>
      <c r="E172" s="16">
        <v>44561</v>
      </c>
      <c r="F172" s="16">
        <v>44197</v>
      </c>
      <c r="G172" s="16">
        <v>44561</v>
      </c>
      <c r="H172" s="13" t="s">
        <v>68</v>
      </c>
      <c r="I172" s="11" t="s">
        <v>249</v>
      </c>
      <c r="J172" s="11" t="s">
        <v>63</v>
      </c>
      <c r="K172" s="11" t="s">
        <v>63</v>
      </c>
      <c r="L172" s="13" t="s">
        <v>390</v>
      </c>
      <c r="M172" s="15" t="s">
        <v>37</v>
      </c>
    </row>
    <row r="173" spans="1:13" ht="105.75" customHeight="1">
      <c r="A173" s="10" t="s">
        <v>391</v>
      </c>
      <c r="B173" s="23" t="s">
        <v>392</v>
      </c>
      <c r="C173" s="23" t="s">
        <v>393</v>
      </c>
      <c r="D173" s="16">
        <v>44197</v>
      </c>
      <c r="E173" s="16">
        <v>44561</v>
      </c>
      <c r="F173" s="16">
        <v>44197</v>
      </c>
      <c r="G173" s="16">
        <v>44561</v>
      </c>
      <c r="H173" s="13" t="s">
        <v>68</v>
      </c>
      <c r="I173" s="11" t="s">
        <v>63</v>
      </c>
      <c r="J173" s="11" t="s">
        <v>63</v>
      </c>
      <c r="K173" s="11" t="s">
        <v>63</v>
      </c>
      <c r="L173" s="23" t="s">
        <v>394</v>
      </c>
      <c r="M173" s="15" t="s">
        <v>37</v>
      </c>
    </row>
    <row r="174" spans="1:13" ht="149.25" customHeight="1">
      <c r="A174" s="19" t="s">
        <v>395</v>
      </c>
      <c r="B174" s="13" t="s">
        <v>396</v>
      </c>
      <c r="C174" s="13" t="s">
        <v>397</v>
      </c>
      <c r="D174" s="16">
        <v>44197</v>
      </c>
      <c r="E174" s="16">
        <v>44561</v>
      </c>
      <c r="F174" s="16">
        <v>44561</v>
      </c>
      <c r="G174" s="16">
        <v>44561</v>
      </c>
      <c r="H174" s="13" t="s">
        <v>68</v>
      </c>
      <c r="I174" s="11" t="s">
        <v>249</v>
      </c>
      <c r="J174" s="11" t="s">
        <v>63</v>
      </c>
      <c r="K174" s="11" t="s">
        <v>63</v>
      </c>
      <c r="L174" s="13" t="s">
        <v>398</v>
      </c>
      <c r="M174" s="15" t="s">
        <v>37</v>
      </c>
    </row>
    <row r="175" spans="1:12" ht="21" customHeight="1">
      <c r="A175" s="64" t="s">
        <v>399</v>
      </c>
      <c r="B175" s="64"/>
      <c r="C175" s="39"/>
      <c r="F175" s="40"/>
      <c r="G175" s="40"/>
      <c r="I175" s="41"/>
      <c r="J175" s="41"/>
      <c r="K175" s="41"/>
      <c r="L175" s="39"/>
    </row>
    <row r="176" spans="1:12" ht="46.5" customHeight="1">
      <c r="A176" s="64" t="s">
        <v>400</v>
      </c>
      <c r="B176" s="64"/>
      <c r="C176" s="64"/>
      <c r="D176" s="64"/>
      <c r="E176" s="42"/>
      <c r="F176" s="42"/>
      <c r="G176" s="42"/>
      <c r="I176" s="41"/>
      <c r="J176" s="41"/>
      <c r="K176" s="41"/>
      <c r="L176" s="39"/>
    </row>
    <row r="177" spans="1:12" s="6" customFormat="1" ht="15" customHeight="1">
      <c r="A177" s="36"/>
      <c r="B177" s="39"/>
      <c r="C177" s="39"/>
      <c r="D177" s="65"/>
      <c r="E177" s="65"/>
      <c r="F177" s="65"/>
      <c r="G177" s="9"/>
      <c r="H177" s="2"/>
      <c r="I177" s="41"/>
      <c r="J177" s="41"/>
      <c r="K177" s="41"/>
      <c r="L177" s="39"/>
    </row>
    <row r="178" spans="1:12" s="6" customFormat="1" ht="15">
      <c r="A178" s="36"/>
      <c r="B178" s="2"/>
      <c r="C178" s="2"/>
      <c r="D178" s="1"/>
      <c r="E178" s="1"/>
      <c r="F178" s="1"/>
      <c r="G178" s="1"/>
      <c r="H178" s="2"/>
      <c r="I178" s="3"/>
      <c r="J178" s="3"/>
      <c r="K178" s="3"/>
      <c r="L178" s="4"/>
    </row>
  </sheetData>
  <sheetProtection selectLockedCells="1" selectUnlockedCells="1"/>
  <mergeCells count="217">
    <mergeCell ref="L125:L127"/>
    <mergeCell ref="M125:M127"/>
    <mergeCell ref="A175:B175"/>
    <mergeCell ref="A176:D176"/>
    <mergeCell ref="D177:F177"/>
    <mergeCell ref="G114:G116"/>
    <mergeCell ref="L114:L116"/>
    <mergeCell ref="M114:M116"/>
    <mergeCell ref="A125:A127"/>
    <mergeCell ref="B125:B127"/>
    <mergeCell ref="C125:C127"/>
    <mergeCell ref="D125:D127"/>
    <mergeCell ref="E125:E127"/>
    <mergeCell ref="F125:F127"/>
    <mergeCell ref="G125:G127"/>
    <mergeCell ref="A114:A116"/>
    <mergeCell ref="B114:B116"/>
    <mergeCell ref="C114:C116"/>
    <mergeCell ref="D114:D116"/>
    <mergeCell ref="E114:E116"/>
    <mergeCell ref="F114:F116"/>
    <mergeCell ref="M98:M101"/>
    <mergeCell ref="A108:A110"/>
    <mergeCell ref="B108:B110"/>
    <mergeCell ref="C108:C110"/>
    <mergeCell ref="D108:D110"/>
    <mergeCell ref="E108:E110"/>
    <mergeCell ref="F108:F110"/>
    <mergeCell ref="G108:G110"/>
    <mergeCell ref="L108:L110"/>
    <mergeCell ref="M108:M110"/>
    <mergeCell ref="L94:L97"/>
    <mergeCell ref="M94:M97"/>
    <mergeCell ref="A98:A101"/>
    <mergeCell ref="B98:B101"/>
    <mergeCell ref="C98:C101"/>
    <mergeCell ref="D98:D101"/>
    <mergeCell ref="E98:E101"/>
    <mergeCell ref="F98:F101"/>
    <mergeCell ref="G98:G101"/>
    <mergeCell ref="L98:L101"/>
    <mergeCell ref="G89:G92"/>
    <mergeCell ref="L89:L92"/>
    <mergeCell ref="M89:M92"/>
    <mergeCell ref="A94:A97"/>
    <mergeCell ref="B94:B97"/>
    <mergeCell ref="C94:C97"/>
    <mergeCell ref="D94:D97"/>
    <mergeCell ref="E94:E97"/>
    <mergeCell ref="F94:F97"/>
    <mergeCell ref="G94:G97"/>
    <mergeCell ref="A89:A92"/>
    <mergeCell ref="B89:B92"/>
    <mergeCell ref="C89:C92"/>
    <mergeCell ref="D89:D92"/>
    <mergeCell ref="E89:E92"/>
    <mergeCell ref="F89:F92"/>
    <mergeCell ref="M72:M74"/>
    <mergeCell ref="A82:A85"/>
    <mergeCell ref="B82:B85"/>
    <mergeCell ref="C82:C85"/>
    <mergeCell ref="D82:D85"/>
    <mergeCell ref="E82:E85"/>
    <mergeCell ref="F82:F85"/>
    <mergeCell ref="G82:G85"/>
    <mergeCell ref="L82:L85"/>
    <mergeCell ref="M82:M85"/>
    <mergeCell ref="L69:L71"/>
    <mergeCell ref="M69:M71"/>
    <mergeCell ref="A72:A74"/>
    <mergeCell ref="B72:B74"/>
    <mergeCell ref="C72:C74"/>
    <mergeCell ref="D72:D74"/>
    <mergeCell ref="E72:E74"/>
    <mergeCell ref="F72:F74"/>
    <mergeCell ref="G72:G74"/>
    <mergeCell ref="L72:L74"/>
    <mergeCell ref="G66:G68"/>
    <mergeCell ref="L66:L68"/>
    <mergeCell ref="M66:M68"/>
    <mergeCell ref="A69:A71"/>
    <mergeCell ref="B69:B71"/>
    <mergeCell ref="C69:C71"/>
    <mergeCell ref="D69:D71"/>
    <mergeCell ref="E69:E71"/>
    <mergeCell ref="F69:F71"/>
    <mergeCell ref="G69:G71"/>
    <mergeCell ref="A66:A68"/>
    <mergeCell ref="B66:B68"/>
    <mergeCell ref="C66:C68"/>
    <mergeCell ref="D66:D68"/>
    <mergeCell ref="E66:E68"/>
    <mergeCell ref="F66:F68"/>
    <mergeCell ref="H64:H65"/>
    <mergeCell ref="I64:I65"/>
    <mergeCell ref="J64:J65"/>
    <mergeCell ref="K64:K65"/>
    <mergeCell ref="L64:L65"/>
    <mergeCell ref="M64:M65"/>
    <mergeCell ref="G52:G55"/>
    <mergeCell ref="L52:L55"/>
    <mergeCell ref="M52:M55"/>
    <mergeCell ref="A64:A65"/>
    <mergeCell ref="B64:B65"/>
    <mergeCell ref="C64:C65"/>
    <mergeCell ref="D64:D65"/>
    <mergeCell ref="E64:E65"/>
    <mergeCell ref="F64:F65"/>
    <mergeCell ref="G64:G65"/>
    <mergeCell ref="A52:A55"/>
    <mergeCell ref="B52:B55"/>
    <mergeCell ref="C52:C55"/>
    <mergeCell ref="D52:D55"/>
    <mergeCell ref="E52:E55"/>
    <mergeCell ref="F52:F55"/>
    <mergeCell ref="M37:M39"/>
    <mergeCell ref="A48:A51"/>
    <mergeCell ref="B48:B51"/>
    <mergeCell ref="C48:C51"/>
    <mergeCell ref="D48:D51"/>
    <mergeCell ref="E48:E51"/>
    <mergeCell ref="F48:F51"/>
    <mergeCell ref="G48:G51"/>
    <mergeCell ref="L48:L51"/>
    <mergeCell ref="M48:M51"/>
    <mergeCell ref="L32:L34"/>
    <mergeCell ref="M32:M34"/>
    <mergeCell ref="A37:A40"/>
    <mergeCell ref="B37:B40"/>
    <mergeCell ref="C37:C40"/>
    <mergeCell ref="D37:D40"/>
    <mergeCell ref="E37:E40"/>
    <mergeCell ref="F37:F40"/>
    <mergeCell ref="G37:G40"/>
    <mergeCell ref="L37:L40"/>
    <mergeCell ref="G28:G30"/>
    <mergeCell ref="L28:L30"/>
    <mergeCell ref="M28:M30"/>
    <mergeCell ref="A32:A34"/>
    <mergeCell ref="B32:B34"/>
    <mergeCell ref="C32:C34"/>
    <mergeCell ref="D32:D34"/>
    <mergeCell ref="E32:E34"/>
    <mergeCell ref="F32:F34"/>
    <mergeCell ref="G32:G34"/>
    <mergeCell ref="A28:A30"/>
    <mergeCell ref="B28:B30"/>
    <mergeCell ref="C28:C30"/>
    <mergeCell ref="D28:D30"/>
    <mergeCell ref="E28:E30"/>
    <mergeCell ref="F28:F30"/>
    <mergeCell ref="M20:M23"/>
    <mergeCell ref="A24:A27"/>
    <mergeCell ref="B24:B27"/>
    <mergeCell ref="C24:C27"/>
    <mergeCell ref="D24:D27"/>
    <mergeCell ref="E24:E27"/>
    <mergeCell ref="F24:F27"/>
    <mergeCell ref="G24:G27"/>
    <mergeCell ref="L24:L27"/>
    <mergeCell ref="M24:M27"/>
    <mergeCell ref="L17:L19"/>
    <mergeCell ref="M17:M19"/>
    <mergeCell ref="A20:A23"/>
    <mergeCell ref="B20:B23"/>
    <mergeCell ref="C20:C23"/>
    <mergeCell ref="D20:D23"/>
    <mergeCell ref="E20:E23"/>
    <mergeCell ref="F20:F23"/>
    <mergeCell ref="G20:G23"/>
    <mergeCell ref="L20:L23"/>
    <mergeCell ref="G14:G16"/>
    <mergeCell ref="L14:L16"/>
    <mergeCell ref="M14:M16"/>
    <mergeCell ref="A17:A19"/>
    <mergeCell ref="B17:B19"/>
    <mergeCell ref="C17:C19"/>
    <mergeCell ref="D17:D19"/>
    <mergeCell ref="E17:E19"/>
    <mergeCell ref="F17:F19"/>
    <mergeCell ref="G17:G19"/>
    <mergeCell ref="A14:A16"/>
    <mergeCell ref="B14:B16"/>
    <mergeCell ref="C14:C16"/>
    <mergeCell ref="D14:D16"/>
    <mergeCell ref="E14:E16"/>
    <mergeCell ref="F14:F16"/>
    <mergeCell ref="M5:M9"/>
    <mergeCell ref="A10:A13"/>
    <mergeCell ref="B10:B13"/>
    <mergeCell ref="C10:C13"/>
    <mergeCell ref="D10:D13"/>
    <mergeCell ref="E10:E13"/>
    <mergeCell ref="F10:F13"/>
    <mergeCell ref="G10:G13"/>
    <mergeCell ref="L10:L13"/>
    <mergeCell ref="M10:M13"/>
    <mergeCell ref="L3:L4"/>
    <mergeCell ref="M3:M4"/>
    <mergeCell ref="A5:A9"/>
    <mergeCell ref="B5:B9"/>
    <mergeCell ref="C5:C9"/>
    <mergeCell ref="D5:D9"/>
    <mergeCell ref="E5:E9"/>
    <mergeCell ref="F5:F9"/>
    <mergeCell ref="G5:G9"/>
    <mergeCell ref="L5:L9"/>
    <mergeCell ref="A1:K1"/>
    <mergeCell ref="A3:A4"/>
    <mergeCell ref="B3:B4"/>
    <mergeCell ref="C3:C4"/>
    <mergeCell ref="D3:E3"/>
    <mergeCell ref="F3:G3"/>
    <mergeCell ref="H3:H4"/>
    <mergeCell ref="I3:I4"/>
    <mergeCell ref="J3:J4"/>
    <mergeCell ref="K3:K4"/>
  </mergeCells>
  <printOptions/>
  <pageMargins left="0.2361111111111111" right="0.2361111111111111" top="0.5513888888888889" bottom="0.7479166666666667" header="0.31527777777777777" footer="0.5118055555555555"/>
  <pageSetup fitToHeight="0" fitToWidth="1" horizontalDpi="300" verticalDpi="300" orientation="landscape" paperSize="9" scale="44" r:id="rId1"/>
  <headerFooter alignWithMargins="0">
    <oddHeader>&amp;C&amp;P</oddHeader>
  </headerFooter>
  <rowBreaks count="12" manualBreakCount="12">
    <brk id="31" max="255" man="1"/>
    <brk id="41" max="255" man="1"/>
    <brk id="51" max="255" man="1"/>
    <brk id="68" max="12" man="1"/>
    <brk id="81" max="12" man="1"/>
    <brk id="102" max="12" man="1"/>
    <brk id="118" max="12" man="1"/>
    <brk id="130" max="12" man="1"/>
    <brk id="140" max="12" man="1"/>
    <brk id="150" max="12" man="1"/>
    <brk id="159" max="12" man="1"/>
    <brk id="168"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Basil Semuonov</dc:creator>
  <cp:keywords/>
  <dc:description/>
  <cp:lastModifiedBy>Babkina</cp:lastModifiedBy>
  <dcterms:created xsi:type="dcterms:W3CDTF">2006-09-15T21:00:00Z</dcterms:created>
  <dcterms:modified xsi:type="dcterms:W3CDTF">2022-04-27T12:52:55Z</dcterms:modified>
  <cp:category/>
  <cp:version/>
  <cp:contentType/>
  <cp:contentStatus/>
  <cp:revision>171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ProgId">
    <vt:lpwstr>Excel.Sheet</vt:lpwstr>
  </property>
  <property fmtid="{D5CDD505-2E9C-101B-9397-08002B2CF9AE}" pid="7" name="ScaleCrop">
    <vt:bool>false</vt:bool>
  </property>
  <property fmtid="{D5CDD505-2E9C-101B-9397-08002B2CF9AE}" pid="8" name="ShareDoc">
    <vt:bool>false</vt:bool>
  </property>
</Properties>
</file>