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приложение 1" sheetId="1" state="visible" r:id="rId2"/>
  </sheets>
  <definedNames>
    <definedName function="false" hidden="false" localSheetId="0" name="_xlnm.Print_Area" vbProcedure="false">'приложение 1'!$A$1:$M$203</definedName>
    <definedName function="false" hidden="false" localSheetId="0" name="_xlnm.Print_Titles" vbProcedure="false">'приложение 1'!$3:$4</definedName>
    <definedName function="false" hidden="false" localSheetId="0" name="Print_Area_0_0" vbProcedure="false">'приложение 1'!$A$1:$L$202</definedName>
    <definedName function="false" hidden="false" localSheetId="0" name="Print_Area_0_0_0" vbProcedure="false">'приложение 1'!$A$1:$L$199</definedName>
    <definedName function="false" hidden="false" localSheetId="0" name="_xlnm.Print_Area" vbProcedure="false">'приложение 1'!$A$1:$M$208</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<sst xmlns="http://schemas.openxmlformats.org/spreadsheetml/2006/main" count="906" uniqueCount="403">
  <si>
    <t xml:space="preserve">Приложение № 1</t>
  </si>
  <si>
    <t xml:space="preserve">ОТЧЕТ
об исполнении плана реализации
 государственной программы «Охрана окружающей среды, воспроизводство и использование природных ресурсов»
 за 2020 год</t>
  </si>
  <si>
    <t xml:space="preserve">№ п/п</t>
  </si>
  <si>
    <t xml:space="preserve">Наименование государственной программы, подпрограммы, отдельного мероприятия, проекта, мероприятия</t>
  </si>
  <si>
    <t xml:space="preserve">Ответственный исполнитель, соисполнитель, участник </t>
  </si>
  <si>
    <t xml:space="preserve">Плановый срок </t>
  </si>
  <si>
    <t xml:space="preserve">Фактический срок </t>
  </si>
  <si>
    <t xml:space="preserve">Источник финансирования</t>
  </si>
  <si>
    <t xml:space="preserve">Плановые расходы за 2020 год
(тыс. рублей)</t>
  </si>
  <si>
    <t xml:space="preserve">Фактические расходы за 2020 год
(тыс. рублей)</t>
  </si>
  <si>
    <t xml:space="preserve">Отношение фактических расходов к плановым (процентов)</t>
  </si>
  <si>
    <t xml:space="preserve">Результат реализации 
мероприятия государственной программы
 (краткое описание)</t>
  </si>
  <si>
    <t xml:space="preserve">Статус выполнения мероприятия</t>
  </si>
  <si>
    <t xml:space="preserve">начало реализации </t>
  </si>
  <si>
    <t xml:space="preserve">окончание реализации </t>
  </si>
  <si>
    <t xml:space="preserve">Государственная программа Кировской области «Охрана окружающей среды, воспроизводство и использование природных ресурсов» </t>
  </si>
  <si>
    <t xml:space="preserve">Албегова А.В. – министр охраны окружающей среды Кировской области;
Михайлов М.В. - руководитель региональной службы по тарифам Кировской области;
Лебедев Д.С. - и.о. министра лесного хозяйства Кировской области                                                </t>
  </si>
  <si>
    <t xml:space="preserve">всего</t>
  </si>
  <si>
    <t xml:space="preserve">федеральный бюджет</t>
  </si>
  <si>
    <t xml:space="preserve">областной бюджет</t>
  </si>
  <si>
    <t xml:space="preserve">местный бюджет</t>
  </si>
  <si>
    <t xml:space="preserve">внебюджетные источники</t>
  </si>
  <si>
    <t xml:space="preserve">1.</t>
  </si>
  <si>
    <t xml:space="preserve">Отдельное мероприятие «Развитие водохозяйственного комплекса» </t>
  </si>
  <si>
    <t xml:space="preserve">Горченко П.А. – начальник отдела водных ресурсов министерства охраны окружающей среды Кировской области;
Машкин В.А. - глава города Вятские Поляны;
Машковцев И.Г. - глава Унинского городского поселения;
Житников С.А. - глава администрации Бобинского сельского поселения;
Шиндорикова О.Б. - глава администрации Нижнеивкинского городского поселения
</t>
  </si>
  <si>
    <t xml:space="preserve">1.1.</t>
  </si>
  <si>
    <t xml:space="preserve">Строительство (реконструкция) объектов берегоукрепления</t>
  </si>
  <si>
    <t xml:space="preserve">Горченко П.А. – начальник отдела водных ресурсов министерства охраны окружающей среды Кировской области;
Машкин В.А. - глава города Вятские Поляны</t>
  </si>
  <si>
    <t xml:space="preserve">1.1.1.</t>
  </si>
  <si>
    <t xml:space="preserve">Берегоукрепление р. Тойменка в г. Вятские Поляны Кировской области</t>
  </si>
  <si>
    <t xml:space="preserve">1.1.1.1.</t>
  </si>
  <si>
    <t xml:space="preserve">Строительство берегоукрепления р. Тойменка в г. Вятские Поляны Кировской области</t>
  </si>
  <si>
    <t xml:space="preserve">Обеспечена защита от негативного воздействия вод населения и объектов экономики. 
Объект введен в эксплуатацию. 
Протяженность построенных сооружений берегоукрепления составила 697 м  (при плановом значении 697 м  – 100% )
</t>
  </si>
  <si>
    <t xml:space="preserve">Выполнено</t>
  </si>
  <si>
    <t xml:space="preserve">1.2.</t>
  </si>
  <si>
    <t xml:space="preserve">Капитальный и текущий ремонт гидротехнических сооружений</t>
  </si>
  <si>
    <t xml:space="preserve">Горченко П.А. – начальник отдела водных ресурсов министерства охраны окружающей среды Кировской области;
Машковцев И.Г. - глава Унинского городского поселения;
Житников С.А. - глава администрации Бобинского сельского поселения;
Шиндорикова О.Б. - глава администрации Нижнеивкинского городского поселения</t>
  </si>
  <si>
    <t xml:space="preserve">1.2.1.</t>
  </si>
  <si>
    <t xml:space="preserve">Капитальный ремонт гидроузла водохранилища на р. Лумпун у д. Заякинцы Унинского района Кировской области</t>
  </si>
  <si>
    <t xml:space="preserve">Горченко П.А. – начальник отдела водных ресурсов министерства охраны окружающей среды Кировской области; 
Машковцев И.Г. - глава Унинского городского поселения</t>
  </si>
  <si>
    <t xml:space="preserve">местный 
Бюджет</t>
  </si>
  <si>
    <t xml:space="preserve">1.2.1.1.</t>
  </si>
  <si>
    <t xml:space="preserve">Выполнение работ по капитальному ремонту гидроузла водохранилища на р. Лумпун у д. Заякинцы Унинского района Кировской области</t>
  </si>
  <si>
    <t xml:space="preserve">Горченко П.А. – начальник отдела водных ресурсов министерства охраны окружающей среды Кировской области;
Машковцев И.Г. - глава Унинского городского поселения</t>
  </si>
  <si>
    <t xml:space="preserve">Гидроузел приведен  в безопасное техническое состояние, осуществлен ремонт плотины, быстротока, шахты, рекультивация нарушенных земель. В рамках мероприятия выполнено восстановление размываемой части плотины путем устройства насыпи из глинистого грунта, ремонт крепления откосов плотины железобетонными плитами, замена ледозащитного устройства, ремонт затворов и замена подъемников, ремонт бетона труб водосброса, восстановление стенок быстротока и гасителя</t>
  </si>
  <si>
    <t xml:space="preserve">1.2.2.</t>
  </si>
  <si>
    <t xml:space="preserve">Капитальный ремонт гидроузла на р. Плоская у дер. Корюгино Слободского района Кировской области</t>
  </si>
  <si>
    <t xml:space="preserve">Горченко П.А. – начальник отдела водных ресурсов министерства охраны окружающей среды Кировской области;
Житников С.А. - глава администрации Бобинского сельского поселения</t>
  </si>
  <si>
    <t xml:space="preserve">1.2.2.1.</t>
  </si>
  <si>
    <t xml:space="preserve">Разработка проектной документации на капитальный ремонт гидроузла на р. Плоская у дер. Корюгино Слободского района Кировской области</t>
  </si>
  <si>
    <t xml:space="preserve">Разработана проектно-сметная документация по капитальному ремонту, имеющая положительные заключения государственной экспертизы</t>
  </si>
  <si>
    <t xml:space="preserve">1.2.3.</t>
  </si>
  <si>
    <t xml:space="preserve">Капитальный ремонт гидроузла руслового пруда на реке Ивкина для хозяйственно-питьевого водоснабжения пгт Нижнеивкино Куменского района Кировской области</t>
  </si>
  <si>
    <t xml:space="preserve">Горченко П.А. – начальник отдела водных ресурсов министерства охраны окружающей среды Кировской области;
Шиндорикова О.Б. - глава администрации Нижнеивкинского городского поселения</t>
  </si>
  <si>
    <t xml:space="preserve">1.2.3.1.</t>
  </si>
  <si>
    <t xml:space="preserve">Выполнение работ по капитальному ремонту гидроузла руслового пруда на реке Ивкина для хозяйственно-питьевого водоснабжения пгт Нижнеивкино Куменского района Кировской области</t>
  </si>
  <si>
    <t xml:space="preserve">Выполнены подготовительные работы для последующего ремонта гидроузла: перекладка сетей связи, изготовление перильных ограждений, стоек, опор освещения для ремонта конструкций пешеходного моста</t>
  </si>
  <si>
    <t xml:space="preserve">2.</t>
  </si>
  <si>
    <t xml:space="preserve">Отдельное мероприятие «Охрана, воспроизводство и регулирование использования объектов животного мира и среды их обитания»                                                             </t>
  </si>
  <si>
    <t xml:space="preserve">Лебедев Д.С. - и.о. министра лесного хозяйства Кировской области                                              </t>
  </si>
  <si>
    <t xml:space="preserve">
</t>
  </si>
  <si>
    <t xml:space="preserve">2.1.</t>
  </si>
  <si>
    <t xml:space="preserve">Осуществление переданных полномочий Российской Федерации в области охраны и использования объектов животного мира, в том числе федеральный государственный надзор в области охраны, воспроизводства и использования объектов животного мира и среды их обитания (за исключением охотничьих ресурсов и водных биологических ресурсов)</t>
  </si>
  <si>
    <t xml:space="preserve">Шалагинов О.Н. - начальник управления охраны и использования животного мира министерства лесного хозяйства Кировской области;                                             
Чемоданов А.Н. – директор КОГКУ «Кировский областной центр охраны и использования животного мира»</t>
  </si>
  <si>
    <t xml:space="preserve">Осуществлен федеральный государственный надзор в области охраны, воспроизводства и использования объектов животного мира и среды их обитания. Проведена научно-исследовательская работа в области охраны, воспроизводства и рационального использования объектов животного мира и среды их обитания</t>
  </si>
  <si>
    <t xml:space="preserve">2.2</t>
  </si>
  <si>
    <t xml:space="preserve">Осуществление переданных полномочий Российской Федерации в области охоты и сохранения охотничьих ресурсов</t>
  </si>
  <si>
    <t xml:space="preserve">Шалагинов О.Н. - начальник управления охраны и использования животного мира министерства лесного хозяйства Кировской области;                                           
Чемоданов А.Н. – директор КОГКУ «Кировский областной центр охраны и использования животного мира»</t>
  </si>
  <si>
    <t xml:space="preserve">2.2.1.</t>
  </si>
  <si>
    <t xml:space="preserve">Сохранение и использование охотничьих ресурсов и федеральный государственный охотничий надзор</t>
  </si>
  <si>
    <t xml:space="preserve">Шалагинов О.Н. - начальник управления охраны и использования животного мира министерства лесного хозяйства Кировской области;                                                  Чемоданов А.Н. – директор КОГКУ «Кировский областной центр охраны и использования животного мира»</t>
  </si>
  <si>
    <t xml:space="preserve">Проведены мероприятия по охране, воспроизводству и регулированию использования объектов животного мира и среды их обитания. Утверждены лимиты и квоты добычи охотничьих ресурсов. Заложено и пройдено 3303 учетных маршрута, общей протяжённостью 33234,89 км. Проведено 2264 контрольно-надзорных мероприятий. Выявлено 234 нарушения обязательных требований в области охоты и сохранения охотничьих ресурсов, охраны и использования животного мира. На нарушителей законодательства наложено штрафов на сумму 226,2 тыс. рублей, взыскано штрафов на сумму 187,2 тыс. рублей, предъявлено исков на сумму 854,0 тыс. рублей, взыскано исков на сумму 694,0 тыс. рублей. Привлечено к административной ответственности 194 человек, 4 человека - к уголовной ответственности, возбуждено 199 дел об административных правонарушениях, изъято 45 ед. охотничьего оружия. Принято 77 решений о регулировании численности охотничьих ресурсов в закрепленных  и общедоступных охотничьих угодьях. В ходе проведения мероприятий по регулированию численности добыто 33 волка, 144 лисицы, 132 особи енотовидной собаки, 99 кабанов и 28 бобров. Охотпользователям области выдан 33791 бланк разрешений на добычу охотничьих ресурсов, физическим лицам - 4476 разрешений на добычу охотничьих ресурсов в общедоступные охотничьи угодья
</t>
  </si>
  <si>
    <t xml:space="preserve">2.2.2.</t>
  </si>
  <si>
    <t xml:space="preserve">Составление схемы размещения охотничьих угодий</t>
  </si>
  <si>
    <t xml:space="preserve">Шалагинов О.Н. - начальник управления охраны и использования животного мира министерства лесного хозяйства Кировской области;
Чемоданов А.Н. – директор КОГКУ «Кировский областной центр охраны и использования животного мира»
</t>
  </si>
  <si>
    <t xml:space="preserve">В соответствии с государственным контрактом на выполнение работы «Составление схемы размещения, использования и охраны охотничьих угодий на территории Кировской области» осуществлена приёмка II этапа и работы в целом. По результатам приёмки выявлено несоответствие схемы требованиям государственного контракта и технического задания, в связи с чем окончательная приёмка работ будет осуществлена в 2021 году</t>
  </si>
  <si>
    <t xml:space="preserve">Не выполнено</t>
  </si>
  <si>
    <t xml:space="preserve">2.3.</t>
  </si>
  <si>
    <t xml:space="preserve">Финансовое обеспечение КОГКУ «Центр охраны и использования животного мира Кировской области»
</t>
  </si>
  <si>
    <t xml:space="preserve">Лебедев Д.С. - и.о. министра лесного хозяйства Кировской области;                             
Чемоданов А.Н. – директор КОГКУ «Кировский областной центр охраны и использования животного мира»</t>
  </si>
  <si>
    <t xml:space="preserve">Обеспечена охрана, воспроизводство, регулирование использования объектов животного мира, отнесенных и неотнесенных к объектам охоты, и среды их обитания, осуществлен федеральный государственный надзор в области охраны, воспроизводства и использования объектов животного мира и среды их обитания и федеральный государственный охотничий надзор в соответствии с Уставом учреждения</t>
  </si>
  <si>
    <t xml:space="preserve">3.</t>
  </si>
  <si>
    <t xml:space="preserve">Отдельное мероприятие  "Сокращение вредного воздействия отходов производства и потребления на окружающую среду"</t>
  </si>
  <si>
    <t xml:space="preserve">Женихова О.В. – заместитель министра охраны окружающей среды Кировской области; 
Петухова И.Ю. –  начальник управления по обращению с отходами министерства охраны окружающей среды; 
Патрушев Э.В. - генеральный директор АО "Куприт";
Князев Н.В. - директор ООО "Эко-Трейд"
Хорошавцев А.И. - директор ООО "Центральный Полигон";
органы местного самоуправления (по согласованию)
Мокрушин Д.В. - директор ООО "РемЖилСервис"</t>
  </si>
  <si>
    <t xml:space="preserve">3.1.</t>
  </si>
  <si>
    <t xml:space="preserve">Совершенствование системы государственного регулирования в сфере обращения с отходами, создание эффективных механизмов управления сферой обращения с отходами производства и потребления, повышение экологического сознания и уровня экологической культуры населения в сфере обращения с отходами</t>
  </si>
  <si>
    <t xml:space="preserve">Петухова И.Ю. –  начальник управления по обращению с отходами министерства охраны окружающей среды</t>
  </si>
  <si>
    <t xml:space="preserve">не требуется</t>
  </si>
  <si>
    <t xml:space="preserve">Х</t>
  </si>
  <si>
    <t xml:space="preserve">3.1.1. </t>
  </si>
  <si>
    <t xml:space="preserve">Осуществление государственного контроля (надзора) в части правильности применения тарифов в области обращения с твердыми коммунальными отходами</t>
  </si>
  <si>
    <t xml:space="preserve">Михайлов М.В. - руководитель региональной службы по тарифам Кировской области</t>
  </si>
  <si>
    <t xml:space="preserve"> 01.01.2020</t>
  </si>
  <si>
    <t xml:space="preserve">В рамках осуществления государственного контроля (надзора) рассмотрены обращения юридических и физических лиц по вопросам высокой платы за коммунальные услуги в сфере ТКО, в том числе в части  правильности применения тарифов в области обращения с твердыми коммунальными отходами. Нарушений в части применения тарифов не выявлено.</t>
  </si>
  <si>
    <t xml:space="preserve">3.1.2.</t>
  </si>
  <si>
    <t xml:space="preserve">Осуществление контроля за фактическими показателями деятельности организаций, осуществляющих транспортировку твердых коммунальных отходов</t>
  </si>
  <si>
    <t xml:space="preserve">В  2020 году РСТ Кировской области осуществлен контроль (в формате мониторинга) фактических показателей деятельности организаций, осуществляющих транспортировку твердых коммунальных отходов по Кировской области, в разрезе лотов за январь-октябрь 2020 года. За  2020 год контроль (мониторинг) будет осуществлен после формирования бухгалтерской отчетности за соответствующий период</t>
  </si>
  <si>
    <t xml:space="preserve">3.1.3.</t>
  </si>
  <si>
    <t xml:space="preserve">Регулирование деятельности регионального оператора по обращению с твердыми коммунальными отходами
</t>
  </si>
  <si>
    <t xml:space="preserve">3.1.3.1.</t>
  </si>
  <si>
    <t xml:space="preserve">Организация согласования условий проведения торгов, по результатам которых формируются цены на услуги по транспортированию твердых коммунальных отходов</t>
  </si>
  <si>
    <t xml:space="preserve"> 01.07.2020</t>
  </si>
  <si>
    <t xml:space="preserve">Осуществлено согласование условий проведения торгов, по результатам которых формируются цены на услуги по транспортированию твердых коммунальных отходов. Утверждено 4 распоряжения министерства охраны окружающей среды Кировской области "О согласовании условий проведения торгов, по результатам которых формируются цены на услуги по транспортированию твердых коммунальных отходов"</t>
  </si>
  <si>
    <t xml:space="preserve">3.1.3.2.</t>
  </si>
  <si>
    <t xml:space="preserve">Осуществление анализа сведений об объеме и (или) о массе накопленных  твердых коммунальных отходов, а также твердых коммунальных отходов в отношении которых были осуществлены сбор, транспортирование, обработка, утилизация, обезвреживание и (или) захоронение, соблюдения потоков твердых коммунальных отходов территориальной схеме</t>
  </si>
  <si>
    <t xml:space="preserve">Проанализировано 12 ежемесячных отчетов  об объеме и (или) о массе накопленных  твердых коммунальных отходов, а также твердых коммунальных отходов в отношении которых были осуществлены сбор, транспортирование, обработка, утилизация, обезвреживание и (или) захоронение в разрезе районов и лотов, соблюдения потоков твердых коммунальных отходов территориальной схеме в разрезе районов и полигонов, по результатам анализа  замечания переданы АО "Куприт"</t>
  </si>
  <si>
    <t xml:space="preserve">3.1.3.3.</t>
  </si>
  <si>
    <t xml:space="preserve">Координация взаимодействия регионального оператора по обращению с твердыми коммунальными отходами и органов местного самоуправления по оказанию коммунальной услуги в сфере обращения с твердыми коммунальными отходами </t>
  </si>
  <si>
    <t xml:space="preserve">Осуществлено регулирование графиков вывоза твердых коммунальных отходов, вывоз из труднодоступных и удаленных мест и иных вопросов путем проведения 40 протокольных совещаний: проведено 13 координационных совещаний с главами 11 муниципальных районов и одного городского округа - по вопросу регулирования периодичности вывоза ТКО и 27 координационных совещаний по вопросу вывоза ТКО из труднодоступных и удаленных мест. Осуществлен контроль выполнения поручений данных на совещании</t>
  </si>
  <si>
    <t xml:space="preserve">3.2.</t>
  </si>
  <si>
    <t xml:space="preserve">Реализация мероприятий региональной программы в области обращения с отходами, в том числе с твердыми коммунальными отходами, на территории Кировской области</t>
  </si>
  <si>
    <t xml:space="preserve">Петухова И.Ю. –  начальник управления по обращению с отходами министерства охраны окружающей среды;
Патрушев Э.В. - генеральный директор АО "Куприт";
Мокрушин Д.В. - директор ООО "РемЖилСервис";
Хорошавцев А.И. - директор ООО "Центральный Полигон";
Князев Н.В. - директор ООО "Эко-Трейд";
органы местного самоуправления (по согласованию)</t>
  </si>
  <si>
    <t xml:space="preserve">3.2.1.</t>
  </si>
  <si>
    <t xml:space="preserve">Создание и развитие инфраструктуры по обращению с отходами, в том числе с твердыми коммунальными отходами</t>
  </si>
  <si>
    <t xml:space="preserve">Петухова И.Ю. –  начальник управления по обращению с отходами министерства охраны окружающей среды;
Патрушев Э.В. - генеральный директор АО "Куприт";
Мокрушин Д.В. - директор ООО "РемЖилСерви";
Хорошавцев А.И. - директор ООО "Центральный Полигон";
Князев Н.В. - директор ООО "Эко-Трейд";
органы местного самоуправления (по согласованию)</t>
  </si>
  <si>
    <t xml:space="preserve">Петухова И.Ю. –  начальник управления по обращению с отходами</t>
  </si>
  <si>
    <t xml:space="preserve">внебюджетные средства</t>
  </si>
  <si>
    <t xml:space="preserve">3.2.1.1.</t>
  </si>
  <si>
    <t xml:space="preserve">Определение нормативов накопления твердых коммунальных отходов с разбором по морфологическому составу</t>
  </si>
  <si>
    <t xml:space="preserve">Срок выполнения мероприятия обусловлен сроком  приемки работ по государственному контракту. Начатые в 2019 году работы по установлению нормативов накопления ТКО с целью получения достоверных и обоснованных данных по количеству ТКО, образующихся в населенных пунктах, завершены. 
Получены отчеты о фактических замерах объемов и массы накапливаемых ТКО на объектах исследования по итогам работы за лето, осень 2019 года и зиму, весну 2020 года, а  также об установлении нормативов накопления ТКО.  Работы приняты 17.07.2020. 
По итогам подготовлен проект  распоряжение министерства охраны окружающей среды Кировской области «Об утверждении нормативов накопления твердых коммунальных отходов на территории Кировской области». Распоряжение принято  от 10.12.2020 № 28 и вступило в силу с 01.01.2021.</t>
  </si>
  <si>
    <t xml:space="preserve">3.2.1.2.</t>
  </si>
  <si>
    <t xml:space="preserve">Расширение и обновление мусоровозного парка</t>
  </si>
  <si>
    <t xml:space="preserve">Петухова И.Ю. –  начальник управления по обращению с отходами министерства охраны окружающей среды;
Патрушев Э.В. - генеральный директор АО "Куприт"</t>
  </si>
  <si>
    <t xml:space="preserve"> 31.12.2020</t>
  </si>
  <si>
    <t xml:space="preserve">ООО «Предприятие по утилизации бытовых и промышленных отходов»,  ООО «ВЭК», ООО «КДУ-3», АО «Куприт»  обеспечено транспортирование отходов в муниципальных образованиях в соответствии с требованиями законодательства. 
Перевыполнение плана на 83,56 % обусловлено приобретением  АО «Вятавтодор» (ранее не оказывавшим услуги по транспортированию ТКО) мусоровозов в конце 2020 года в целях обеспечения данной деятельности в 2021 году. Также произведены плановые расходы ООО "ВЭК" и ООО "Предприятием по утилизации бытовых и промышленных отходов" на основании договоров лизинга.</t>
  </si>
  <si>
    <t xml:space="preserve">3.2.1.3.</t>
  </si>
  <si>
    <t xml:space="preserve">Развитие системы сбора отходов от использования товаров, в том числе ртутьсодержащих отходов, отработанных источников малого тока (батареек) у населения</t>
  </si>
  <si>
    <t xml:space="preserve">Обеспечен сбор отходов от использования товаров с последующей передачей данных отходов на переработку в соответствии с требованиями законодательства, снижено количество отходов, направляемых на захоронение. За 2020 год принято порядка 30 тыс.шт. ртутьсодержащих отходов (ламп), в том числе 2260 шт. в Слободском, Кирово-Чепецком, Омутнинском районах. Отработанных источников малого тока (батареек) принято более 1 тонны
</t>
  </si>
  <si>
    <t xml:space="preserve">3.2.1.4.</t>
  </si>
  <si>
    <t xml:space="preserve">Реконструкция, строительство объектов размещения твердых коммунальных отходов, в том числе строительство последующих очередей, предусмотренных проектной документацией</t>
  </si>
  <si>
    <t xml:space="preserve">Петухова И.Ю. –  начальник управления по обращению с отходами министерства охраны окружающей среды;
Мокрушин Д.В. - директор ООО "РемЖилСервис";
Хорошавцев А.И. - директор ООО "Центральный Полигон";
Князев Н.В. - директор ООО "Эко-Трейд"</t>
  </si>
  <si>
    <t xml:space="preserve">3.2.1.4.1.</t>
  </si>
  <si>
    <t xml:space="preserve">Строительство последующих очередей на полигоне ТКО в  Зуевском районе</t>
  </si>
  <si>
    <t xml:space="preserve">Петухова И.Ю. –  начальник управления по обращению с отходами министерства охраны окружающей среды;
Мокрушин Д.В. - директор ООО "РемЖилСервис"
</t>
  </si>
  <si>
    <t xml:space="preserve">В соответствии с инвестиционной программой  на полигоне промышленных отходов и ТБО г. Зуевка построен дом для обогрева рабочих, установлен навес для машин и механизмов, произведено благоустройство территории (ограждение по периметру полигона, бетонирование площадок, пешеходных дорожек, временных дорог, посадка деревьев). Строительство последующих очередей (карт складирования отходов) не требуется, что подтверждено проектной документацией и исправлением  кадастровой ошибки по площади карт складирования в ЕГРН (т.е. все карты складирования поставлены на кадастровый учет).   В этой связи сложилась экономия  средств. Дальнейшие вложения  средств в строительство последующих очередей не требуется. Учитывая,  что дальнейшее строительство не требуется, инвестиционная программа с 01.01.2021 признана утратившей силу. </t>
  </si>
  <si>
    <t xml:space="preserve">3.2.1.4.2.</t>
  </si>
  <si>
    <t xml:space="preserve">Строительство последующих очередей на полигоне ТКО в  Слободском районе</t>
  </si>
  <si>
    <t xml:space="preserve">Петухова И.Ю. –  начальник управления по обращению с отходами министерства охраны окружающей среды;
Хорошавцев А.И. - директор ООО "Центральный Полигон"</t>
  </si>
  <si>
    <t xml:space="preserve"> 01.01.2019 </t>
  </si>
  <si>
    <t xml:space="preserve">В Слободском районе ООО «Центральный полигон» осуществлено строительство подъезда к полигону твердых бытовых отходов в 2019 году, в 2020 году  выполнены работы по строительству 1-ой очереди полигона ТБО в районе сельского поселения Ленинское Слободского района (2 этап эксплуатации) на 95%.  представлены акты выполненных работ. 
На завершение строительства объекта повлияла сезонность работ</t>
  </si>
  <si>
    <t xml:space="preserve">3.2.1.4.3.</t>
  </si>
  <si>
    <t xml:space="preserve">Строительство последующих очередей на полигоне ТКО в Нолинском районе
</t>
  </si>
  <si>
    <t xml:space="preserve">Петухова И.Ю. –  начальник управления по обращению с отходами министерства охраны окружающей среды;
Князев Н.В. - директор ООО "Эко-Трейд"</t>
  </si>
  <si>
    <r>
      <rPr>
        <sz val="11"/>
        <rFont val="Times New Roman"/>
        <family val="1"/>
        <charset val="204"/>
      </rPr>
      <t xml:space="preserve">Мероприятия в рамках инвестиционной программы ООО "Эко-Трейд" в 2020 году не реализовывались </t>
    </r>
    <r>
      <rPr>
        <sz val="11"/>
        <color rgb="FF000000"/>
        <rFont val="Times New Roman"/>
        <family val="1"/>
        <charset val="204"/>
      </rPr>
      <t xml:space="preserve">в связи с несоответствием проектной документации установленным требованиям </t>
    </r>
  </si>
  <si>
    <t xml:space="preserve">3.2.1.5. </t>
  </si>
  <si>
    <t xml:space="preserve">Мониторинг исполнения регулируемой или нерегулируемой организацией мероприятий инвестиционных программ в области обращения с твердыми коммунальными отходами</t>
  </si>
  <si>
    <t xml:space="preserve">В министерство регулируемыми организациями о реализации мероприятий инвестиционных программ в области обращения с твердыми коммунальными отходами в 2020 году предоставлена отчетность. Отчетность проверена, замечания направлены в организации, реализующие инвестиционные проекты</t>
  </si>
  <si>
    <t xml:space="preserve">3.2.1.6.</t>
  </si>
  <si>
    <t xml:space="preserve">Создание мест (площадок) накопления твердых коммунальных отходов </t>
  </si>
  <si>
    <t xml:space="preserve">Петухова И.Ю. –  начальник управления по обращению с отходами министерства охраны окружающей среды;
органы местного самоуправления (по согласованию)</t>
  </si>
  <si>
    <t xml:space="preserve">На территории области создано 443 новых места (площадки) накопления ТКО  (план –  345 мест (площадок) –  128,4%) </t>
  </si>
  <si>
    <t xml:space="preserve">3.2.2.</t>
  </si>
  <si>
    <t xml:space="preserve">Ликвидация накопленного экологического вреда окружающей среде</t>
  </si>
  <si>
    <t xml:space="preserve">3.2.2.1.</t>
  </si>
  <si>
    <t xml:space="preserve">Ликвидация свалок бытовых (коммунальных) отходов на территории Кировской области, не отвечающих требованиям природоохранного законодательства</t>
  </si>
  <si>
    <t xml:space="preserve">Предотвращена угроза жизни и здоровью населения, возвращены земли в хозяйственный оборот путем  ликвидации 64 свалок бытовых (коммунальных) отходов на территории Кировской области, не отвечающих требованиям природоохранного законодательства ( при плановом количестве 64 свалки – 100%), очищено 53 га земель сельхозназначения </t>
  </si>
  <si>
    <t xml:space="preserve">3.2.2.2.</t>
  </si>
  <si>
    <t xml:space="preserve">Выявление объектов накопленного экологического вреда окружающей среде и принятие мер по включению выявленных объектов в государственный реестр объектов накопленного экологического вреда окружающей среде</t>
  </si>
  <si>
    <t xml:space="preserve">Министерством подготовлено и направлено 4 заявки в Минприроды России с целью включения выявленных объектов накопленного экологического вреда окружающей среде в государственный реестр объектов накопленного экологического вреда окружающей среде (далее – ГРОНВОС). По результатам рассмотрения заявок в ГРНВОС включено 2 объекта: «Свалка в г. Слободском Кировской области» и «Объекты размещения отходов по адресу: Кировская область, муниципальное образование «Город Киров», Октябрьский район, в 1,5 км южнее пос. Костино, ур. Шепиловы». Заявки по другим объектам дорабатываются</t>
  </si>
  <si>
    <t xml:space="preserve">3.2.2.3.</t>
  </si>
  <si>
    <t xml:space="preserve">Проведение рейдовых контрольных мероприятий с целью выявления мест несанкционированного размещения отходов с дальнейшим мониторингом</t>
  </si>
  <si>
    <t xml:space="preserve">Абашев Т.Э. – заместитель министра – главный государственный инспектор по охране окружающей среды министерства охраны окружающей  среды Кировской области</t>
  </si>
  <si>
    <t xml:space="preserve">В рамках рассмотрения обращений граждан по фактам несанкционированного размещения отходов производства и потребления, а также в ходе рейдовых мероприятий предотвращена угроза жизни и здоровью населению, возвращены земли в хозяйственный оборот: выявлено 182 несанкционированные свалки общей площадью 33,977 га</t>
  </si>
  <si>
    <t xml:space="preserve">3.2.2.4.</t>
  </si>
  <si>
    <t xml:space="preserve">Проведение региональных надзорных мероприятий по предупреждению причинения вреда окружающей среде при размещении бесхозяйных отходов, в том числе ТКО, выявление случаев причинения такого вреда и ликвидация его последствий
</t>
  </si>
  <si>
    <t xml:space="preserve">Снижено негативное воздействие отходов на окружающую среду. По выявленным фактам несанкционированного размещения отходов производства и потребления в территориальные управления и администрации районных муниципальных образований направлены материалы с требованием по их ликвидации. По результатам вышеуказанных мероприятий было ликвидировано 77 несанкционированных свалок общей площадью 8,376943 га</t>
  </si>
  <si>
    <t xml:space="preserve">3.2.3.</t>
  </si>
  <si>
    <t xml:space="preserve">Информирование населения Кировской области по вопросам обращения с отходами</t>
  </si>
  <si>
    <t xml:space="preserve">Зарубина И.М. – консультант управления по обращению с отходами министерства  охраны окружающей среды Кировской области   </t>
  </si>
  <si>
    <t xml:space="preserve">3.2.3.1.</t>
  </si>
  <si>
    <t xml:space="preserve">Организация постоянного информирования граждан по вопросам в области обращения с отходами
</t>
  </si>
  <si>
    <t xml:space="preserve">Зарубина И.М. – консультант управления по обращению с отходами министерства  охраны окружающей среды Кировской области  </t>
  </si>
  <si>
    <t xml:space="preserve">Население области своевременно обеспечено информацией о новациях в сфере обращения с ТКО на территории области: подготовлено 155 информационных поводов, в том числе 11 пресс-туров, 10 выпусков новостных лент, 3 пресс-конференции и 23 телесюжета</t>
  </si>
  <si>
    <t xml:space="preserve">3.2.3.2.</t>
  </si>
  <si>
    <t xml:space="preserve">Организация и проведение экологических акций и мероприятий, связанных с реализацией комплекса мер по реформированию системы обращения с ТКО</t>
  </si>
  <si>
    <t xml:space="preserve">Зарубина И.М. – консультант управления по обращению с отходами министерства  охраны окружающей среды Кировской области </t>
  </si>
  <si>
    <t xml:space="preserve">Повышена экологическая культура населения в сфере обращения с отходами. Проведены областной конкурс «Экология глазами детей», видеоконференция по просвещению в сфере обращения с отходами. Осуществляется контроль за реализацией Планов мероприятий по информированию и просвещению населения в области обращения с ТКО в муниципальных образованиях области. В режиме онлайн проведены детский экологический фестиваль «Юные друзья природы» для дошкольников и 6-ой фестиваль «Экодетство» для школьников, в рамках которых состоялись выступления детей по теме обращения с отходами</t>
  </si>
  <si>
    <t xml:space="preserve">4.</t>
  </si>
  <si>
    <t xml:space="preserve">Региональный проект «Ликвидация (рекультивация) свалок в границах городов на территории Кировской области»</t>
  </si>
  <si>
    <t xml:space="preserve">Женихова О.В. – заместитель министра охраны окружающей среды Кировской области; 
Петухова И.Ю. –  начальник управления по обращению с отходами министерства охраны окружающей среды;
Осипов Д.В. - глава администрации города Кирова; 
Хомяков В.В. - глава администрации Слободского муниципального района
Кировской области; 
Малков А.В. - глава Омутнинского района; 
Ефремов М.В. - глава администрации;
Вахрушевского городского поселения;
Желвакова И.В. - глава города Слободского;
Шаталов И.В. - глава администрации
Омутнинского городского поселения
</t>
  </si>
  <si>
    <t xml:space="preserve">областной 
Бюджет</t>
  </si>
  <si>
    <t xml:space="preserve">4.1.</t>
  </si>
  <si>
    <t xml:space="preserve">Ликвидация накопленного вреда с последующей рекультивацией объектов размещения отходов по адресу: Кировская область, муниципальное образование «Город Киров», Октябрьский район, в 1,5 км южнее пос. Костино, ур. Шепиловы</t>
  </si>
  <si>
    <t xml:space="preserve">Петухова И.Ю. –  начальник управления по обращению с отходами министерства охраны окружающей среды;
Осипов Д.В. - глава администрации города Кирова</t>
  </si>
  <si>
    <t xml:space="preserve">4.1.1.</t>
  </si>
  <si>
    <t xml:space="preserve">Разработка проектной документации «Мероприятия по ликвидации накопленного вреда с последующей рекультивацией объектов размещения отходов по адресу: Кировская область, муниципальное образование «Город Киров», Октябрьский район, в 1,5 км южнее пос. Костино, ур. Шепиловы»</t>
  </si>
  <si>
    <r>
      <rPr>
        <sz val="11"/>
        <color rgb="FF000000"/>
        <rFont val="Times New Roman"/>
        <family val="1"/>
        <charset val="204"/>
      </rPr>
      <t xml:space="preserve">Разработана проектная  документация «Мероприятия по ликвидации накопленного вреда с последующей рекультивацией объектов размещения отходов по адресу: Кировская область, муниципальное образование «Город Киров», Октябрьский район, в 1,5 км южнее пос. Костино, ур. Шепиловы», получено положительное заключение государственной экологической экспертизы. </t>
    </r>
    <r>
      <rPr>
        <sz val="11"/>
        <color rgb="FF010101"/>
        <rFont val="Times New Roman"/>
        <family val="1"/>
        <charset val="204"/>
      </rPr>
      <t xml:space="preserve">Прохождение государственной экспертизы и оплата работ по проектной документации на рекультивацию свалки в г. Киров перенесены на 2021 год. </t>
    </r>
  </si>
  <si>
    <t xml:space="preserve">4.2.</t>
  </si>
  <si>
    <t xml:space="preserve">Ликвидация накопленного вреда окружающей среде. Рекультивация свалки в г. Слободском Кировской области</t>
  </si>
  <si>
    <t xml:space="preserve">Петухова И.Ю. –  начальник управления по обращению с отходами министерства охраны окружающей среды;
Хомяков В.В. - глава администрации Слободского муниципального района
Кировской области; 
Желвакова И.В. - глава города Слободского</t>
  </si>
  <si>
    <t xml:space="preserve">4.2.1.</t>
  </si>
  <si>
    <t xml:space="preserve">Разработка проектной документации «Ликвидация накопленного вреда окружающей среде. Рекультивация свалки в г. Слободском Кировской области» </t>
  </si>
  <si>
    <t xml:space="preserve">Разработана проектная документация «Ликвидация накопленного вреда окружающей среде. Рекультивация свалки в г. Слободском Кировской области». Проведены государственная экологическая экспертиза, экспертиза  по проверке достоверности определения  сметной стоимости. 
По результатам  торгов и заключения контрактов  образовалась экономия. Экономия по местному бюджету в размере 159,6 тыс. рублей не снята ввиду отсутствия необходимости  перераспределения ассигнований  местного бюджета на другие цели </t>
  </si>
  <si>
    <t xml:space="preserve">4.3.</t>
  </si>
  <si>
    <t xml:space="preserve">Ликвидация накопленного вреда окружающей среде. Рекультивация свалки в г. Омутнинск Кировской области</t>
  </si>
  <si>
    <t xml:space="preserve">Петухова И.Ю. –  начальник управления по обращению с отходами министерства охраны окружающей среды;
Малков А.В. - глава Омутнинского района;
Шаталов И.В. - глава администрации
Омутнинского городского поселения</t>
  </si>
  <si>
    <t xml:space="preserve">4.3.1.</t>
  </si>
  <si>
    <t xml:space="preserve">Разработка проектной документации «Ликвидация накопленного вреда окружающей среде. Рекультивация свалки в г. Омутнинск Кировской области» </t>
  </si>
  <si>
    <t xml:space="preserve">Петухова И.Ю. –  начальник управления по обращению с отходами министерства охраны окружающей среды; 
Малков А.В. - глава Омутнинского района; 
Шаталов И.В. - глава администрации
Омутнинского городского поселения</t>
  </si>
  <si>
    <t xml:space="preserve">Разработана проектная документация «Ликвидация накопленного вреда окружающей среде. Рекультивация свалки в г. Омутнинск Кировской области».  Проведены государственная экологическая экспертиза, экспертиза по проверке достоверности определения  сметной стоимости. 
По результатам  заключения муниципальных контрактов образовалась экономия в размере 794,1 тыс. рублей, в том числе по областному бюджету – 635,3 тыс. рублей, по местному бюджету – 158,8 тыс. рублей. 
В связи с  поздними сроками заключения договора на проведение проверки достоверности сметной стоимости возникшая экономия в областном и местном бюджетах не была снята</t>
  </si>
  <si>
    <t xml:space="preserve">4.4.</t>
  </si>
  <si>
    <t xml:space="preserve">Ликвидация (рекультивация) накопленного экологического вреда окружающей среде. Корректировка проектной документации рекультивации закрытой санкционированной свалки ТБО на территории муниципального образования Вахрушевское городское поселение Слободского района Кировской области 
</t>
  </si>
  <si>
    <t xml:space="preserve">Петухова И.Ю. –  начальник управления по обращению с отходами министерства охраны окружающей среды;
Ефремов М.В. - глава администрации
Вахрушевского городского поселения</t>
  </si>
  <si>
    <t xml:space="preserve">4.4.1.</t>
  </si>
  <si>
    <t xml:space="preserve"> </t>
  </si>
  <si>
    <t xml:space="preserve">Петухова И.Ю. –  начальник управления по обращению с отходами министерства охраны окружающей среды; 
Ефремов М.В. - глава администрации
Вахрушевского городского поселения</t>
  </si>
  <si>
    <t xml:space="preserve">В 2020 году ликвидирован объект накопленного вреда окружающей среде в черте городов Кировской области. Восстановлен, в т.ч. рекультивирован земельный участок, подверженный негативному воздействию накопленного экологического ущерба на территории Кировской области площадью 6,7 га (при плане 6,7 га – 100%). В связи с ликвидацией и рекультивацией объекта накопленного вреда окружающей среде улучшилось качество жизни 9,9 тыс. человек (при плане 9,5 тыс. человек – 104,2%).
По результатам  торгов и заключения контрактов  образовалась экономия. В ГИИС «Электронный бюджет» с Минприроды России заключено дополнительное соглашение к соглашению о предоставлении субсидии из федерального бюджета бюджету Кировской области, предусматривающее уменьшение объема бюджетных ассигнований на размер сложившейся экономии. В областном и местном бюджете объемы финансирования не откорректированы, т.к. не были внесены соответствующие изменения в федеральный бюджет</t>
  </si>
  <si>
    <t xml:space="preserve">5.</t>
  </si>
  <si>
    <t xml:space="preserve">Региональный проект «Формирование комплексной системы обращения с твердыми коммунальными отходами на территории Кировской области»</t>
  </si>
  <si>
    <t xml:space="preserve">Женихова О.В. – заместитель министра охраны окружающей среды Кировской области             </t>
  </si>
  <si>
    <t xml:space="preserve">5.1.</t>
  </si>
  <si>
    <t xml:space="preserve">Строительство объекта обработки твердых коммунальных отходов в Вятскополянском районе Кировской области</t>
  </si>
  <si>
    <t xml:space="preserve">5.1.1.</t>
  </si>
  <si>
    <t xml:space="preserve">Проведение инженерно-экологических изысканий проектной документации по объекту обработки твердых коммунальных отходов в Вятскополянском районе Кировской области</t>
  </si>
  <si>
    <t xml:space="preserve">Проведены инженерно-экологические изыскания проектной документации по объекту обработки твердых коммунальных отходов в Вятскополянском районе Кировской области</t>
  </si>
  <si>
    <t xml:space="preserve">5.2.</t>
  </si>
  <si>
    <t xml:space="preserve">Строительство объекта обработки твердых коммунальных отходов в Нолинском районе Кировской области</t>
  </si>
  <si>
    <t xml:space="preserve">5.2.1.</t>
  </si>
  <si>
    <t xml:space="preserve">Проведение инженерно-экологических изысканий проектной документации по объекту обработки твердых коммунальных отходов в Нолинском районе Кировской области</t>
  </si>
  <si>
    <t xml:space="preserve">Проведены инженерно-экологические изыскания по объекту обработки твердых коммунальных отходов в Нолинском районе Кировской области</t>
  </si>
  <si>
    <t xml:space="preserve">5.3.</t>
  </si>
  <si>
    <t xml:space="preserve">Строительство объекта обработки твердых коммунальных отходов в Зуевском районе Кировской области</t>
  </si>
  <si>
    <t xml:space="preserve">5.3.1.</t>
  </si>
  <si>
    <t xml:space="preserve">Проведение инженерно-экологических изысканий проектной документации по объекту обработки твердых коммунальных отходов в Зуевском районе Кировской области</t>
  </si>
  <si>
    <t xml:space="preserve">Проведены инженерно-экологические изыскания по объекту обработки твердых коммунальных отходов в Зуевском районе Кировской области</t>
  </si>
  <si>
    <t xml:space="preserve">5.4.</t>
  </si>
  <si>
    <t xml:space="preserve">Строительство объекта обработки твердых коммунальных отходов в Шабалинском районе Кировской области</t>
  </si>
  <si>
    <t xml:space="preserve">5.4.1.</t>
  </si>
  <si>
    <t xml:space="preserve">Проведение инженерно-экологических изысканий проектной документации по объекту обработки твердых коммунальных отходов в Шабалинском районе Кировской области</t>
  </si>
  <si>
    <t xml:space="preserve">Проведены инженерно-экологические изыскания по объекту обработки твердых коммунальных отходов в Шабалинском районе Кировской области</t>
  </si>
  <si>
    <t xml:space="preserve">5.5.</t>
  </si>
  <si>
    <t xml:space="preserve">Предоставление из областного бюджета субсидии региональному оператору по обращению с твердыми коммунальными отходами – акционерному обществу «Куприт»</t>
  </si>
  <si>
    <t xml:space="preserve">Доля населения, которому предоставлена коммунальная услуга по обращению с твердыми коммунальными отходами составляет более 90% (при плановом значении 90% – 100%)</t>
  </si>
  <si>
    <t xml:space="preserve">Отдельное мероприятие «Охрана поверхностных водных объектов»</t>
  </si>
  <si>
    <t xml:space="preserve">Горченко П.А. – начальник отдела водных ресурсов министерства охраны окружающей среды Кировской области;
юридические лица (по согласованию)</t>
  </si>
  <si>
    <t xml:space="preserve">6.1.</t>
  </si>
  <si>
    <t xml:space="preserve">Осуществление переданных отдельных полномочий Российской Федерации в области  водных отношений</t>
  </si>
  <si>
    <t xml:space="preserve">Горченко П.А. – начальник отдела водных ресурсов министерства охраны окружающей среды Кировской области</t>
  </si>
  <si>
    <t xml:space="preserve">6.1.1.</t>
  </si>
  <si>
    <t xml:space="preserve">Взаимодействие с Федеральным агентством водных ресурсов по подготовке и защите обосновывающих документов и материалов на получение субвенций из федерального бюджета</t>
  </si>
  <si>
    <t xml:space="preserve">C Федеральным агентством водных ресурсов 22.01.2020 согласован перечень мероприятий по Кировской области на 2020 год, финансируемых за счет субвенций</t>
  </si>
  <si>
    <t xml:space="preserve">6.1.2.</t>
  </si>
  <si>
    <t xml:space="preserve">Заключение контрактов на проведение мероприятий в области водных отношений, финансируемых за счет субвенций  из федерального бюджета</t>
  </si>
  <si>
    <t xml:space="preserve">Определены границы водных объектов (береговые линии), границы водоохранных зон и прибрежных защитных полос рек Коса, Боровка, Кордяга, Вятка (от г. Слободского до границы Кировской области с республикой Татарстан) и Шиям общей протяженностью  1826,5 км </t>
  </si>
  <si>
    <t xml:space="preserve">6.1.3.</t>
  </si>
  <si>
    <t xml:space="preserve">Оформление и выдача разрешительных документов на право пользования водными объектами</t>
  </si>
  <si>
    <t xml:space="preserve">Выдано и зарегистрировано в государственном водном реестре 34 разрешительных документа на право пользования поверхностными водными объектами</t>
  </si>
  <si>
    <t xml:space="preserve">6.2.</t>
  </si>
  <si>
    <t xml:space="preserve">Проведение государственными органами превентивных мероприятий по предотвращению загрязнения водных объектов сточными водами</t>
  </si>
  <si>
    <t xml:space="preserve">Проведена камеральная проверка  водопользователей по выполнению условий водопользования, всего рассмотрено 770 отчетов  водопользователей. Информация о нарушении условий в части сброса сточных вод с превышением нормативов и негативного воздействия на водные объекты  направлялась в надзорные органы</t>
  </si>
  <si>
    <t xml:space="preserve">6.3.</t>
  </si>
  <si>
    <t xml:space="preserve">Осуществление контроля выполнения предприятиями планов водоохранных мероприятий в рамках заседаний межведомственной комиссии</t>
  </si>
  <si>
    <t xml:space="preserve">Проверены и занесены в  программу АС -Планирование отчеты о выполнении планов водоохранных мероприятий   водопользователей. Информация о водопользователях, не выполнивших в установленные сроки мероприятия по установке приборов учета, а так же допустивших ухудшение качества водных объектов,  ежеквартально направлялась в Западно - Уральское межрегиональное управление Росприроднадзора для принятия соответствующих мер реагирования в отношении объектов, принадлежащих федеральному надзору. В отношении объектов, подлежащих региональному надзору, министерством охраны окружающей среды Кировской области принимаются меры реагирования в виде наложения штрафов. За счет выполнения водоохранных мероприятий объем загрязненных (без очистки) сточных вод сократился с 29,75 до 29,45 млн. куб.метров, в том числе за счет строительства очистных сооружений АО «Янтарь»</t>
  </si>
  <si>
    <t xml:space="preserve">6.4.</t>
  </si>
  <si>
    <t xml:space="preserve">Осуществление государственного мониторинга водных объектов </t>
  </si>
  <si>
    <t xml:space="preserve">Предоставлены данные мониторинга за 2019 год о состоянии дна, берегов, состоянии и режиме использования водоохранных зон водных объектов, состоянии гидротехнических сооружений в территориальные органы Федерального агентства водных ресурсов</t>
  </si>
  <si>
    <t xml:space="preserve">6.5.</t>
  </si>
  <si>
    <t xml:space="preserve">Снижение антропогенной нагрузки на водные объекты и водосборные территории</t>
  </si>
  <si>
    <t xml:space="preserve">Выполнены работы на очистных сооружениях сточных вод за счет средств предприятий водопользователей: капитальный ремонт проведен ООО "Водоочистка", ООО "Восток", ОАО "Вожгальский МСЗ", ООО "ВВКС" г. Кирово-Чепецк; реконструкцию очистных сооружение выполнили Санаторий "Сосновый бор", МУП "Горводоканал" г. Котельнич, МУП "Водоканал" г. Киров, МУП ЖКХ "Водоканал" г. Омутнинск; строительство - ОАО "Янтарь". Перевыполнение по внебюджетным источникам связано с отсутствием предложений по корректировке плана от юридических лиц </t>
  </si>
  <si>
    <t xml:space="preserve">Отдельное мероприятие «Улучшение качества окружающей среды и рациональное природопользование»</t>
  </si>
  <si>
    <t xml:space="preserve">Албегова А.В. – министр охраны окружающей среды Кировской области</t>
  </si>
  <si>
    <t xml:space="preserve">7.1.</t>
  </si>
  <si>
    <t xml:space="preserve">Организация и осуществление регионального государственного экологического надзора по  объектам хозяйственной  и иной деятельности, за исключением деятельности с использованием объектов, подлежащих федеральному государственному экологическому надзору</t>
  </si>
  <si>
    <t xml:space="preserve">Общее количество проверок, проведенных министерством за  2020 год в отношении юридических лиц, индивидуальных предпринимателей, составило 51, из них 30 плановых и 21 внеплановая, по результатам 31 проверок министерством выявлено 67 административных правонарушений, возбуждено 257 дел об административных правонарушениях, назначено штрафов на сумму 7207 тыс. рублей, поступило в бюджет 2824 тыс. рублей. Выполнены проверки согласно утвержденного плана-графика </t>
  </si>
  <si>
    <t xml:space="preserve">7.2.</t>
  </si>
  <si>
    <t xml:space="preserve">Проведение единой государственной политики в сфере охраны окружающей среды и природопользования, обеспечение экологической  безопасности</t>
  </si>
  <si>
    <t xml:space="preserve">Женихова О.В. – заместитель министра охраны окружающей среды Кировской области</t>
  </si>
  <si>
    <t xml:space="preserve">X</t>
  </si>
  <si>
    <t xml:space="preserve">7.2.1.</t>
  </si>
  <si>
    <t xml:space="preserve">Проведение регулярных наблюдений за состоянием окружающей среды в районах расположения источников антропогенного воздействия и воздействием этих источников на окружающую среду</t>
  </si>
  <si>
    <t xml:space="preserve">Бурков А.Л. – директор КОГБУ «Областной природоохранный центр» </t>
  </si>
  <si>
    <r>
      <rPr>
        <sz val="11"/>
        <color rgb="FF000000"/>
        <rFont val="Times New Roman"/>
        <family val="1"/>
        <charset val="204"/>
      </rPr>
      <t xml:space="preserve">Проведены регулярные наблюдения за состоянием атмосферного воздуха на территории области, состоянием почв в местах размещения отходов, состоянием водных объектов в местах выпусков сточных вод, состоянием снега, состоянием поверхностной воды в период весеннего половодья. </t>
    </r>
    <r>
      <rPr>
        <sz val="11"/>
        <rFont val="Times New Roman"/>
        <family val="1"/>
        <charset val="204"/>
      </rPr>
      <t xml:space="preserve">Также   проведены исследования качества окружающей среды по обращению граждан с жалобами на состояние окружающей среды. 
</t>
    </r>
    <r>
      <rPr>
        <sz val="11"/>
        <color rgb="FF000000"/>
        <rFont val="Times New Roman"/>
        <family val="1"/>
        <charset val="204"/>
      </rPr>
      <t xml:space="preserve">За 2020 год в рамках государственного задания было выполнено 12000 единиц (определений) лабораторных исследований. Из них 9520 определений выполнено СИАК и 2480 – межрайонными инспекциями. Из общего количества проведенных исследований выполнено в рамках мониторинга  — 4240 определений, в рамках надзорных мероприятий министерства охраны окружающей среды Кировской области 7760 определений, в том числе по обращениям граждан 2397 определений. 
Специализированная инспекция аналитического контроля КОГБУ «Областной природоохранный центр» входит в состав службы наблюдений и лабораторного контроля  (СНЛК) региональной системы по ликвидации чрезвычайных ситуаций.</t>
    </r>
  </si>
  <si>
    <t xml:space="preserve">7.2.2.</t>
  </si>
  <si>
    <t xml:space="preserve">Обеспечение органов государственной власти области, органов местного самоуправления, населения области информацией о состоянии окружающей среды на территории Кировской области, а также информацией в области гидрометеорологии</t>
  </si>
  <si>
    <t xml:space="preserve">Сыкчина Е.Г. – главный специалист-эксперт отдела охраны окружающей среды и аналитической информации министерства охраны окружающей среды Кировской области;                       Харитонова Н.В. – начальник отдела охраны окружающей среды и аналитической информации министерства охраны окружающей среды Кировской области</t>
  </si>
  <si>
    <t xml:space="preserve">На сайте Правительства Кировской области размещаются   аналитические материалы о проведении работ по регулированию выбросов  вредных (загрязняющих) веществ в атмосферный воздух в перироды неблагоприятных метеорологических условий на территории Кировсой области. 
 На сайте министерства охраны окружающей среды Кировской области ежемесячно размещается краткая ежемесячная справка Кировского ЦГМС- филиала ФГБУ «Верхне-Волжское УГМС» о чрезвычайных и аварийных ситуациях загрязнении окружающей среды на территории Кировской области. 
По запросам органов государственной власти области,  органов местного самоуправления  и населения предоставляется информация об ограничениях в области охраны окружающей среды при использовании земельных участков, ведении хозяйственной деятельности, информация о границах и режиме охраны особо охраняемых природных территорий, о границах водных объектов, их береговых полос, водоохранных зон и прибрежно-защитных полос, а также информация о наличии подземных источников водоснабжения,  объектов размещения отходов и свалок</t>
  </si>
  <si>
    <t xml:space="preserve">7.2.3.</t>
  </si>
  <si>
    <t xml:space="preserve">Осуществление мероприятий по охране атмосферного воздуха</t>
  </si>
  <si>
    <t xml:space="preserve">Сыкчина Е.Г. – главный специалист-эксперт отдела охраны окружающей среды и аналитической информации министерства охраны окружающей среды Кировской области</t>
  </si>
  <si>
    <t xml:space="preserve">7.2.3.1.</t>
  </si>
  <si>
    <t xml:space="preserve">Осуществление мониторинга состояния загрязнения атмосферного воздуха хлористым водородом на автоматизированном посту наблюдений в г. Кирово-Чепецке</t>
  </si>
  <si>
    <t xml:space="preserve">Бурков А.Л. – директор КОГБУ «Областной природоохранный центр»</t>
  </si>
  <si>
    <t xml:space="preserve">Ежедневно осуществляется мониторинг по наличию специфических веществ в атмосферном воздухе в  г. Кирово-Чепецке при помощи автоматического поста наблюдений. Превышений предельно-допустимых концентраций по хлористому водороду не выявлено</t>
  </si>
  <si>
    <t xml:space="preserve">7.2.3.2.</t>
  </si>
  <si>
    <t xml:space="preserve">Предоставление специализированной информации о состоянии атмосферного воздуха на территории г. Кирово-Чепецка</t>
  </si>
  <si>
    <t xml:space="preserve">Бурков А.Л. – директор КОГБУ «Областной природоохранный центр»,                              
Сыкчина Е.Г. – главный специалист-эксперт отдела охраны окружающей среды и аналитической информации министерства охраны окружающей среды Кировской области     
</t>
  </si>
  <si>
    <t xml:space="preserve">Специализированная информация о состоянии атмосферного воздуха по наличию специфических веществ в атмосферном воздухе на территории г. Кирово-Чепецка с автоматического поста наблюдений передается в режиме реального времени. Ознакомиться с информацией можно на сайте (http://85.93.42.108/SkatDemo/)</t>
  </si>
  <si>
    <t xml:space="preserve">7.2.4.</t>
  </si>
  <si>
    <t xml:space="preserve">Организация и проведение государственной экологической экспертизы объектов регионального уровня на территории Кировской области </t>
  </si>
  <si>
    <t xml:space="preserve">За 2020 год министерством проведено четыре государственных экологических экспертизы по объектам:
1) «Российская Федерация, Кировская область, район Юрьянский, с/п Загарское. Склад продовольственных и непродовольственных товаров. Внеплощадочные сети электроснабжения 10 кВ»;
2) «Газопровод межпоселковый (лупинг) до мкр. Спичфабрики «Красная Звезда» Первомайского района г. Кирова»;
3) «Реконструкция электроснабжения ГПП 110/35/6 кВ»;
4) «Материалы, обосновывающие лимиты и квоты добычи охотничьих ресурсов на территории Кировской области в период с 01.08.2020 до 01.08.2021».
В доход областного бюджета поступило платы за проведение государственной экологической экспертизы в размере 196,369 тыс. рублей</t>
  </si>
  <si>
    <t xml:space="preserve">7.2.5.</t>
  </si>
  <si>
    <t xml:space="preserve">Организация и развитие системы экологического образования и формирование экологической культуры; участие в обеспечении населения информацией о состоянии окружающей среды на территории области</t>
  </si>
  <si>
    <t xml:space="preserve">Зарубина И.М. – консультант управления по обращению с отходами министерства  охраны окружающей среды Кировской области     </t>
  </si>
  <si>
    <t xml:space="preserve">7.2.5.1.</t>
  </si>
  <si>
    <t xml:space="preserve">Подготовка электронного макета ежегодного регионального доклада «О состоянии окружающей среды Кировской области»</t>
  </si>
  <si>
    <t xml:space="preserve">Бурков А.Л. – директор КОГБУ "Областной природоохранный центр";
Зарубина И.М. – консультант управления по обращению с отходами министерства  охраны окружающей среды Кировской области;           
Харитонова Н.В. – начальник отдела охраны окружающей среды и аналитической информации министерства охраны окружающей среды Кировской области
 </t>
  </si>
  <si>
    <r>
      <rPr>
        <sz val="11"/>
        <color rgb="FF000000"/>
        <rFont val="Times New Roman"/>
        <family val="1"/>
        <charset val="204"/>
      </rPr>
      <t xml:space="preserve">Осуществлен сбор информации о состоянии окружающей среды на территории области  у федеральных и региональных органов исполнительной власти. 
</t>
    </r>
    <r>
      <rPr>
        <sz val="11"/>
        <rFont val="Times New Roman"/>
        <family val="1"/>
        <charset val="204"/>
      </rPr>
      <t xml:space="preserve">Сформирован и размещен на сайте Правительства Кировской области и сайте министерства охраны окружающей среды Кировской области электронный макет ежегодного регионального доклада "О состоянии окружающей среды в 2019 году", в котором представлена информация о состоянии окружающей среды на территории Кировской области. </t>
    </r>
    <r>
      <rPr>
        <sz val="11"/>
        <color rgb="FF000000"/>
        <rFont val="Times New Roman"/>
        <family val="1"/>
        <charset val="204"/>
      </rPr>
      <t xml:space="preserve">Обеспечена реализация прав граждан на достоверную информацию о состоянии окружающей среды и информационное обеспечение деятельности органов государственной власти Кировской области, органов местного самоуправления, общественных и иных некоммерческих объединений, юридических лиц и физических лиц</t>
    </r>
  </si>
  <si>
    <t xml:space="preserve">7.2.5.2.</t>
  </si>
  <si>
    <t xml:space="preserve">Организация проведения областных мероприятий по экологическому образованию и просвещению, в том числе Общероссийских Дней защиты от экологической опасности в Кировской области</t>
  </si>
  <si>
    <t xml:space="preserve">Зарубина И.М. – консультант управления по обращению с отходами министерства  охраны окружающей среды Кировской области    </t>
  </si>
  <si>
    <r>
      <rPr>
        <sz val="11"/>
        <rFont val="Times New Roman"/>
        <family val="1"/>
        <charset val="204"/>
      </rPr>
      <t xml:space="preserve">Проведены 3 областных мероприятия в рамках </t>
    </r>
    <r>
      <rPr>
        <sz val="11"/>
        <color rgb="FF000000"/>
        <rFont val="Times New Roman"/>
        <family val="1"/>
        <charset val="204"/>
      </rPr>
      <t xml:space="preserve">Дней защиты от экологической опасности</t>
    </r>
    <r>
      <rPr>
        <sz val="11"/>
        <rFont val="Times New Roman"/>
        <family val="1"/>
        <charset val="204"/>
      </rPr>
      <t xml:space="preserve"> (региональные этапы всероссийских мероприятий: экологических субботников "Зеленая весна"  и "Зеленая Россия", акции "Вода России") (при  плановом значении 2 – 150%).
Организован областной конкурс "Экология глазами детей"</t>
    </r>
  </si>
  <si>
    <t xml:space="preserve">7.2.5.3.</t>
  </si>
  <si>
    <t xml:space="preserve">Организация проведения мероприятий по формированию экологической культуры на территории Кировской области</t>
  </si>
  <si>
    <t xml:space="preserve">Зарубина И.М. – консультант управления по обращению с отходами министерства  охраны окружающей среды Кировской области</t>
  </si>
  <si>
    <t xml:space="preserve">Организовано 3 заседания Коордсовета по экологическому образованию, воспитанию и просвещению населения, организованы 6-й областной фестиваль «Экодетство», детский экологический фестиваль «Юные друзья природы», областной конкурс «Экология глазами детей», проведена видеоконференция по экологическому просвещению и информационной работе с населением в области обращения с ТКО, проведен экологический урок; организовано проведение региональных этапов всероссийских природоохранных акций «Вода России», «Зеленая Россия», «Зеленая весна», прошло более 6 тыс. субботников, в которых приняли участие около 76 тыс. человек, собрано около 8 тыс. тонн мусора, посажено более 11 тыс. деревьев</t>
  </si>
  <si>
    <t xml:space="preserve">7.2.5.4</t>
  </si>
  <si>
    <t xml:space="preserve">Организация обеспечения  населения информацией о состоянии окружающей среды на территории Кировской области</t>
  </si>
  <si>
    <t xml:space="preserve">Подготовлено 478 информационных поводов по вопросам экологии, охраны окружающей среды и рационального природопользования, формирования экологической культуры населения </t>
  </si>
  <si>
    <t xml:space="preserve">7.3</t>
  </si>
  <si>
    <t xml:space="preserve">Осуществление государственного управления в области организации и функционирования особо охраняемых природных территорий регионального значения</t>
  </si>
  <si>
    <t xml:space="preserve">Абашев Т.Э. – заместитель министра – главный государственный инспектор по охране окружающей среды министерства охраны окружающей  среды Кировской области;                                                Новоселов В.Б. – заместитель директора – начальник отдела (службы) охраны государственных природных заказников регионального значения КОГБУ «Областной природоохранный центр»</t>
  </si>
  <si>
    <t xml:space="preserve">7.3.1.</t>
  </si>
  <si>
    <t xml:space="preserve">Разработка для Правительства области предложений по государственному управлению в области организации и функционирования особо охраняемых природных территорий регионального значения</t>
  </si>
  <si>
    <t xml:space="preserve"> Харитонова Н.В. – начальник отдела охраны окружающей среды и аналитической информации министерства охраны окружающей среды Кировской области</t>
  </si>
  <si>
    <t xml:space="preserve">Подготовлены и согласованы в установленном порядке 17 нормативно-правовых актов Правительства Кировской области в сфере организации и функционирования особо охраняемых природных территорий регионального значения</t>
  </si>
  <si>
    <t xml:space="preserve">7.3.2.</t>
  </si>
  <si>
    <t xml:space="preserve">Осуществление охраны природных территорий в целях сохранения биологического разнообразия и поддержания в естественном состоянии охраняемых природных комплексов и объектов</t>
  </si>
  <si>
    <t xml:space="preserve">Новоселов В.Б. – заместитель директора – начальник отдела (службы) охраны государственных природных заказников регионального значения КОГБУ «Областной природоохранный центр»</t>
  </si>
  <si>
    <t xml:space="preserve">Обеспечена охрана территории государственных природных заказников путем проведения  280 контрольно-рейдовых мероприятий (при плане т280 – 100%),  в том числе в заказнике «Былина» - 96, в заказнике «Пижемский» - 136, в заказнике «Бушковский лес» - 48
</t>
  </si>
  <si>
    <t xml:space="preserve">7.3.3.</t>
  </si>
  <si>
    <t xml:space="preserve">Ведение государственного кадастра особо охраняемых природных территорий регионального и местного значения</t>
  </si>
  <si>
    <t xml:space="preserve">Харитонова Н.В. – начальник отдела охраны окружающей среды и аналитической информации министерства охраны окружающей среды Кировской области</t>
  </si>
  <si>
    <t xml:space="preserve">Обновлена кадастровая информация о 140 особо охраняемых природных территориях регионального значения</t>
  </si>
  <si>
    <t xml:space="preserve">7.3.4</t>
  </si>
  <si>
    <t xml:space="preserve">Проведение работ по установлению границ особо охраняемых природных территорий регионального значения</t>
  </si>
  <si>
    <t xml:space="preserve">Установлены границы  5 особо охраняемых природных территорий регионального значения: Зеленая зона городов Кирова, Кирово-Чепецка и Слободского, памятники природы: Дендропарк лесоводов Кировской области, Озеро Ширей, Озеро Бездонное (Нефедовское), Чернушинский кордон в Бобинском лесу, сведения о границах внесены в ЕГРН  </t>
  </si>
  <si>
    <t xml:space="preserve">7.4.</t>
  </si>
  <si>
    <t xml:space="preserve">Организация, регулирование и охрана водных биологических ресурсов на внутренних водных объектах</t>
  </si>
  <si>
    <t xml:space="preserve">Абашев Т.Э. – заместитель министра – главный государственный инспектор по охране окружающей среды министерства охраны окружающей  среды Кировской области                                               </t>
  </si>
  <si>
    <t xml:space="preserve">7.4.1.</t>
  </si>
  <si>
    <t xml:space="preserve">Выполнение научно-исследовательской работы "Разработка рыбоводно-биологического обоснования возможности создания рыболовных участков для организации любительского рыболовства на реках Юг и Луза на территории Северного рыбохозяйственного бассейна в границах Кировской области"</t>
  </si>
  <si>
    <t xml:space="preserve">Выполнена научно-исследовательская работа "Разработка рыбоводно-биологического обоснования возможности создания рыболовных участков для организации любительского рыболовства на реках Юг и Луза на территории Северного рыбохозяйственного бассейна в границах Кировской области". Обследованы водные объекты рек Юг и Луза на территории Северного рыбохозяйственного бассейна, определены оптимальные пути использования водных объектов Кировской области</t>
  </si>
  <si>
    <t xml:space="preserve">7.4.2.</t>
  </si>
  <si>
    <t xml:space="preserve">Заключение договоров о предоставлении рыболовного участка для осуществления промышленного рыболовства</t>
  </si>
  <si>
    <t xml:space="preserve">Заключено 3 договора с индивидуальными предпринимателями и юридическими лицами о предоставлении рыболовного участка для осуществления промышленного рыболовства</t>
  </si>
  <si>
    <t xml:space="preserve">7.4.3.</t>
  </si>
  <si>
    <t xml:space="preserve">Распределение промышленных квот добычи (вылова) водных биологических ресурсов между пользователями рыболовных  участков для осуществления промышленного рыболовства</t>
  </si>
  <si>
    <t xml:space="preserve">С индивидуальными предпринимателями и юридическими лицами: заключено 3 договора пользования водными биоресурсами в отношении видов водных биоресурсов, общий допустимый улов которых не устанавливается, для осуществления промышленного рыболовства</t>
  </si>
  <si>
    <t xml:space="preserve">7.4.4.</t>
  </si>
  <si>
    <t xml:space="preserve">Ведение государственного рыбохозяйственного реестра</t>
  </si>
  <si>
    <t xml:space="preserve">Осуществлен свод документированной информации о водных биологических ресурсах, об их использовании, сведения об юридических лицах и индивидуальных предпринимателях, осуществляющих промышленное рыболовство на территории Кировской области, о видах водных биологических ресурсов, об объёмах  их  добычи (вылова), и направление указанных  данных  уполномоченному федеральному органу исполнительной власти в области рыболовства</t>
  </si>
  <si>
    <t xml:space="preserve">7.5.</t>
  </si>
  <si>
    <t xml:space="preserve">Организация и обеспечение деятельности работы комиссии по Красной книге Кировской области</t>
  </si>
  <si>
    <t xml:space="preserve">Обеспечено информационное и организационное сопровождение деятельности Комиссии по Красной книге Кировской области</t>
  </si>
  <si>
    <t xml:space="preserve">7.6.</t>
  </si>
  <si>
    <t xml:space="preserve">Финансовое обеспечение деятельности КОГБУ «Вятский научно-технический информационный центр мониторинга и природопользования» </t>
  </si>
  <si>
    <t xml:space="preserve">Шехирев В.А. –   директор  КОГБУ «Вятский научно-технический информационный центр мониторинга и природопользования» </t>
  </si>
  <si>
    <t xml:space="preserve">Выполнены работы в соответствии с государственным заданием на оказание услуги (работы) по оценке состояния основных компонентов природной среды (геологических условий, климата, почвенно-растительного покрова, животного мира, ландшафтов, водных объектов), а также по организации мероприятий по предотвращению негативного воздействия на окружающую среду</t>
  </si>
  <si>
    <t xml:space="preserve">Региональный проект «Сохранение биологического разнообразия на территории Кировской области»</t>
  </si>
  <si>
    <t xml:space="preserve">Абашев Т.Э. – заместитель министра – главный государственный инспектор по охране окружающей среды министерства охраны окружающей  среды Кировской области   </t>
  </si>
  <si>
    <t xml:space="preserve">8.1.</t>
  </si>
  <si>
    <t xml:space="preserve">Увеличение общей площади особо охраняемых природных территорий регионального значения.  
</t>
  </si>
  <si>
    <t xml:space="preserve"> 25.12.2020</t>
  </si>
  <si>
    <t xml:space="preserve">8.1.1.</t>
  </si>
  <si>
    <t xml:space="preserve">Проведение кадастровых работ по формированию границ особо охраняемой природной территории регионального значения "Южно-таежный комплекс елово-пихтовых лесов "Ошеть"</t>
  </si>
  <si>
    <t xml:space="preserve"> 01.06.2020</t>
  </si>
  <si>
    <t xml:space="preserve">Получены сведения о границах ООПТ "Южно-таежный комплекс елово-пихтовых лесов "Ошеть", подготовлено графическое описание местоположения границ ООПТ, перечень координат характерных точек этих границ в системе координат, используемой для ведения Единого государственного реестра недвижимости</t>
  </si>
  <si>
    <t xml:space="preserve">8.1.2.</t>
  </si>
  <si>
    <t xml:space="preserve">Проведение кадастровых работ по установлению границ особо охраняемых природных территорий регионального значения</t>
  </si>
  <si>
    <t xml:space="preserve">Получены сведения о границах 41 ООПТ регионального значения,  по 25 ООПТ сведения внесены в ЕГРН </t>
  </si>
  <si>
    <t xml:space="preserve">Отдельное мероприятие  «Реализация государственных функций, связанных с общегосударственным управлением»</t>
  </si>
  <si>
    <t xml:space="preserve">Абашев Т.Э. – заместитель министра – главный государственный инспектор по охране окружающей среды министерства охраны окружающей  среды Кировской области;                                              
Женихова О.В. – заместитель министра охраны окружающей среды Кировской области</t>
  </si>
  <si>
    <t xml:space="preserve">9.1.</t>
  </si>
  <si>
    <t xml:space="preserve">Финансовое обеспечение деятельности министерства охраны окружающей среды Кировской области</t>
  </si>
  <si>
    <t xml:space="preserve">Абашев Т.Э. – заместитель министра – главный государственный инспектор по охране окружающей среды министерства охраны окружающей  среды Кировской области;                                                Женихова О.В. – заместитель министра охраны окружающей среды Кировской области;                              Червоткина Т.В. – начальник отдела финансовой работы  - главный бухгалтер                  </t>
  </si>
  <si>
    <t xml:space="preserve">Обеспечено содержание министерства охраны окружающей среды Кировской области</t>
  </si>
  <si>
    <t xml:space="preserve">9.2.</t>
  </si>
  <si>
    <t xml:space="preserve">Финансовое обеспечение деятельности КОГБУ  «Областной природоохранный центр»</t>
  </si>
  <si>
    <t xml:space="preserve">Обеспечено содержание КОГБУ «Областной природоохранный центр». Выполнены работы в соответствии с государственным заданием по организации мероприятий по предотвращению негативного воздействия на окружающую среду</t>
  </si>
  <si>
    <t xml:space="preserve">Отдельное мероприятие "Развитие минерально-сырьевой базы"</t>
  </si>
  <si>
    <t xml:space="preserve">Буянова Л.М. – начальник отдела недропользования министерства охраны окружающей среды Кировской области</t>
  </si>
  <si>
    <t xml:space="preserve">10.1.</t>
  </si>
  <si>
    <t xml:space="preserve">Информационное обеспечение геологического изучения недр и недропользования в Кировской области. Создание цифрового картографического слоя границ (предварительных горных отводов) торфяных месторождений Кировской области
</t>
  </si>
  <si>
    <t xml:space="preserve">Буянова Л.М. – начальник отдела недропользования министерства охраны окружающей среды Кировской области;        
Разумова О.А. - главный специалист-эксперт отдела недропользования министерства охраны окружающей среды Кировской области                                                                              </t>
  </si>
  <si>
    <t xml:space="preserve">10.1.1.</t>
  </si>
  <si>
    <t xml:space="preserve">Оказание услуг по информационному обеспечению геологического изучения недр и недропользования в Кировской области</t>
  </si>
  <si>
    <t xml:space="preserve">Получен территориальный баланс запасов общераспространенных полезных ископаемых за 2019 год и расчет средних цен реализации нерудных строительных материалов в Кировской области (в т.ч. в разрезе районов области) за 2019 год, составлены 80 информационно-аналитических  материалов, карт (схем) полезных ископаемых 
Кировской области,  информаций о наличии или отсутствии месторождений ОПИ под участками предстоящей застройки, текстовых и табличных справочных и информационно-аналитических материалов по вопросам геологического изучения недр, развития и освоения минерально-сырьевой базы Кировской области по запросам (поручениям) министерства</t>
  </si>
  <si>
    <t xml:space="preserve">10.1.2.</t>
  </si>
  <si>
    <t xml:space="preserve">Оказание услуг по созданию цифрового картографического слоя границ и оформление атласа проявлений  и месторождений песка распределенного и нераспределенного фонда недр на территории Кировской области</t>
  </si>
  <si>
    <t xml:space="preserve">Получены цифровой картографический слой  границ и атлас проявлений и месторождений песка распределенного и нераспределенного фонда недр по районам Кировской области с перечнем проявлений и месторождений песка и их краткой характеристикой.</t>
  </si>
  <si>
    <t xml:space="preserve">10.2.</t>
  </si>
  <si>
    <t xml:space="preserve">Обеспечение функционирования государственной системы лицензирования пользования участками недр местного значения
</t>
  </si>
  <si>
    <t xml:space="preserve">Буянова Л.М. – начальник отдела недропользования министерства охраны окружающей среды Кировской области;
Разумова О.А. - главный специалист-эксперт отдела недропользования министерства охраны окружающей среды Кировской области  </t>
  </si>
  <si>
    <t xml:space="preserve">Аукционы на право пользования  участками недр местного значения не проводились в связи с отсутствием потребности  в  общераспространенных полезных ископаемых для государственных и муниципальных нужд. 
Оформлены, зарегистрированы и выданы 121 лицензия на пользование недрами (подземной водой), внесены изменения в 25 действующих лицензий, переоформлены 2 лицензии.
По итогам администрирования доходов в областной бюджет поступила госпошлина за совершение действий, связанных с лицензированием, в сумме 810 тыс. рублей</t>
  </si>
  <si>
    <t xml:space="preserve">10.3.</t>
  </si>
  <si>
    <t xml:space="preserve">Организация и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</si>
  <si>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 xml:space="preserve">Организовано проведение 12 заседаний экспертной комиссии, подготовлено 12 протоколов заседаний комиссии и 13 заключений об обоснованности постановки на территориальный баланс запасов общераспространенных полезных ископаемых и подземных вод или их списания с территориального баланса. По итогам осуществления администрирования доходов в областной бюджет поступила плата за проведение госэкспертизы запасов полезных ископаемых на участках недр местного значения в сумме 350 тыс. рублей</t>
  </si>
  <si>
    <t xml:space="preserve">10.4.</t>
  </si>
  <si>
    <t xml:space="preserve">Согласование технических проектов разработки месторождений общераспространенных полезных ископаемых и иной проектной документации на выполнение работ, связанных с пользованием участками недр местного значения, на территории Кировской области, а также вносимых в них изменений </t>
  </si>
  <si>
    <t xml:space="preserve">Рассмотрено 18 технических проектов разработки месторождений общераспространенных полезных ископаемых и подземных вод. Подготовлено 18 соответствующих решений о согласовании (8) или об отказе (10) в согласовании проектной документации в установленные сроки</t>
  </si>
  <si>
    <t xml:space="preserve">10.5.</t>
  </si>
  <si>
    <t xml:space="preserve">Досрочное прекращение, приостановление или ограничение права пользования участками недр местного значения</t>
  </si>
  <si>
    <t xml:space="preserve">Проведено 7 заседаний комиссии по досрочному прекращению, приостановлению или ограничению права пользования участками недр местного значения. Досрочно прекращено право пользования 5 участками недр местного значения; приостановлено право по 3 участкам недр местного значения. По результатам проверок исполнения недропользователями  лицензионных условий и  налоговой дисциплины выданы 9 первичных уведомлений о наличии соответствующих нарушений</t>
  </si>
  <si>
    <t xml:space="preserve">10.6.</t>
  </si>
  <si>
    <t xml:space="preserve">Оформление документов, удостоверяющих уточненные границы горного отвода</t>
  </si>
  <si>
    <t xml:space="preserve">Буянова Л.М. – начальник отдела недропользования министерства охраны окружающей среды Кировской области   </t>
  </si>
  <si>
    <t xml:space="preserve">Рассмотрены, оформлены и выданы 9 горноотводных актов с приложениями, удостоверяющих уточненные границы горных отводов к лицензиям</t>
  </si>
  <si>
    <t xml:space="preserve">10.7.</t>
  </si>
  <si>
    <t xml:space="preserve">Регулирование иных вопросов в области использования и охраны недр в пределах полномочий министерства охраны окружающей среды, установленных действующим законодательством</t>
  </si>
  <si>
    <t xml:space="preserve">Буянова Л.М. – начальник отдела недропользования министерства охраны окружающей среды Кировской области                       </t>
  </si>
  <si>
    <t xml:space="preserve">По результатам рассмотрения 7 заявок подготовлен и согласован в установленном порядке 1 перечень участков недр местного значения. Приняты 2 новых нормативных правовых акта Кировской области; приняты 4 НПА о внесении изменений: в  1 постановление Правительства Кировской области, в 1 закон Кировской области и в 2 административных регламента по предоставлению государственных услуг в сфере регулирования отношений недропользования в связи с изменением федерального законодательства</t>
  </si>
  <si>
    <t xml:space="preserve">Итого: количество мероприятий, запланированных к реализации в отчетном году, - 75;
           количество мероприятий, выполненных в отчетном году, - 72.   </t>
  </si>
  <si>
    <t xml:space="preserve">________________</t>
  </si>
</sst>
</file>

<file path=xl/styles.xml><?xml version="1.0" encoding="utf-8"?>
<styleSheet xmlns="http://schemas.openxmlformats.org/spreadsheetml/2006/main">
  <numFmts count="6">
    <numFmt numFmtId="164" formatCode="General"/>
    <numFmt numFmtId="165" formatCode="0.00"/>
    <numFmt numFmtId="166" formatCode="0.0"/>
    <numFmt numFmtId="167" formatCode="[$-419]DD/MM/YYYY"/>
    <numFmt numFmtId="168" formatCode="@"/>
    <numFmt numFmtId="169" formatCode="[$-419]DD/MMM"/>
  </numFmts>
  <fonts count="19">
    <font>
      <sz val="11"/>
      <color rgb="FF000000"/>
      <name val="Calibri"/>
      <family val="2"/>
      <charset val="204"/>
    </font>
    <font>
      <sz val="10"/>
      <name val="Arial"/>
      <family val="0"/>
      <charset val="204"/>
    </font>
    <font>
      <sz val="10"/>
      <name val="Arial"/>
      <family val="0"/>
      <charset val="204"/>
    </font>
    <font>
      <sz val="10"/>
      <name val="Arial"/>
      <family val="0"/>
      <charset val="204"/>
    </font>
    <font>
      <sz val="10"/>
      <color rgb="FFFFFFFF"/>
      <name val="Calibri"/>
      <family val="2"/>
      <charset val="204"/>
    </font>
    <font>
      <b val="true"/>
      <sz val="10"/>
      <color rgb="FF000000"/>
      <name val="Calibri"/>
      <family val="2"/>
      <charset val="204"/>
    </font>
    <font>
      <sz val="10"/>
      <color rgb="FFCC0000"/>
      <name val="Calibri"/>
      <family val="2"/>
      <charset val="204"/>
    </font>
    <font>
      <b val="true"/>
      <sz val="10"/>
      <color rgb="FFFFFFFF"/>
      <name val="Calibri"/>
      <family val="2"/>
      <charset val="204"/>
    </font>
    <font>
      <i val="true"/>
      <sz val="10"/>
      <color rgb="FF808080"/>
      <name val="Calibri"/>
      <family val="2"/>
      <charset val="204"/>
    </font>
    <font>
      <sz val="10"/>
      <color rgb="FF006600"/>
      <name val="Calibri"/>
      <family val="2"/>
      <charset val="204"/>
    </font>
    <font>
      <sz val="18"/>
      <color rgb="FF000000"/>
      <name val="Calibri"/>
      <family val="2"/>
      <charset val="204"/>
    </font>
    <font>
      <sz val="12"/>
      <color rgb="FF000000"/>
      <name val="Calibri"/>
      <family val="2"/>
      <charset val="204"/>
    </font>
    <font>
      <u val="single"/>
      <sz val="10"/>
      <color rgb="FF0000EE"/>
      <name val="Calibri"/>
      <family val="2"/>
      <charset val="204"/>
    </font>
    <font>
      <sz val="10"/>
      <color rgb="FF996600"/>
      <name val="Calibri"/>
      <family val="2"/>
      <charset val="204"/>
    </font>
    <font>
      <sz val="10"/>
      <color rgb="FF333333"/>
      <name val="Calibri"/>
      <family val="2"/>
      <charset val="204"/>
    </font>
    <font>
      <sz val="11"/>
      <color rgb="FF000000"/>
      <name val="Times New Roman"/>
      <family val="1"/>
      <charset val="204"/>
    </font>
    <font>
      <sz val="11"/>
      <name val="Times New Roman"/>
      <family val="1"/>
      <charset val="204"/>
    </font>
    <font>
      <sz val="11"/>
      <color rgb="FFFF0000"/>
      <name val="Times New Roman"/>
      <family val="1"/>
      <charset val="204"/>
    </font>
    <font>
      <sz val="11"/>
      <color rgb="FF010101"/>
      <name val="Times New Roman"/>
      <family val="1"/>
      <charset val="204"/>
    </font>
  </fonts>
  <fills count="11">
    <fill>
      <patternFill patternType="none"/>
    </fill>
    <fill>
      <patternFill patternType="gray125"/>
    </fill>
    <fill>
      <patternFill patternType="solid">
        <fgColor rgb="FF000000"/>
        <bgColor rgb="FF010101"/>
      </patternFill>
    </fill>
    <fill>
      <patternFill patternType="solid">
        <fgColor rgb="FF808080"/>
        <bgColor rgb="FF969696"/>
      </patternFill>
    </fill>
    <fill>
      <patternFill patternType="solid">
        <fgColor rgb="FFDDDDDD"/>
        <bgColor rgb="FFFFCCCC"/>
      </patternFill>
    </fill>
    <fill>
      <patternFill patternType="solid">
        <fgColor rgb="FFFFCCCC"/>
        <bgColor rgb="FFDDDDDD"/>
      </patternFill>
    </fill>
    <fill>
      <patternFill patternType="solid">
        <fgColor rgb="FFCC0000"/>
        <bgColor rgb="FFFF0000"/>
      </patternFill>
    </fill>
    <fill>
      <patternFill patternType="solid">
        <fgColor rgb="FFCCFFCC"/>
        <bgColor rgb="FFCCFFFF"/>
      </patternFill>
    </fill>
    <fill>
      <patternFill patternType="solid">
        <fgColor rgb="FFFFFFCC"/>
        <bgColor rgb="FFFFFFFF"/>
      </patternFill>
    </fill>
    <fill>
      <patternFill patternType="solid">
        <fgColor rgb="FFFFFFFF"/>
        <bgColor rgb="FFFFFFCC"/>
      </patternFill>
    </fill>
    <fill>
      <patternFill patternType="solid">
        <fgColor rgb="FFFFFF00"/>
        <bgColor rgb="FFFFFF00"/>
      </patternFill>
    </fill>
  </fills>
  <borders count="7">
    <border diagonalUp="false" diagonalDown="false">
      <left/>
      <right/>
      <top/>
      <bottom/>
      <diagonal/>
    </border>
    <border diagonalUp="false" diagonalDown="false">
      <left style="thin">
        <color rgb="FF808080"/>
      </left>
      <right style="thin">
        <color rgb="FF808080"/>
      </right>
      <top style="thin">
        <color rgb="FF808080"/>
      </top>
      <bottom style="thin">
        <color rgb="FF808080"/>
      </bottom>
      <diagonal/>
    </border>
    <border diagonalUp="false" diagonalDown="false">
      <left style="hair"/>
      <right style="hair"/>
      <top style="hair"/>
      <bottom style="hair"/>
      <diagonal/>
    </border>
    <border diagonalUp="false" diagonalDown="false">
      <left style="hair"/>
      <right style="hair"/>
      <top style="hair"/>
      <bottom/>
      <diagonal/>
    </border>
    <border diagonalUp="false" diagonalDown="false">
      <left style="hair"/>
      <right style="hair"/>
      <top/>
      <bottom/>
      <diagonal/>
    </border>
    <border diagonalUp="false" diagonalDown="false">
      <left style="hair"/>
      <right style="hair"/>
      <top/>
      <bottom style="hair"/>
      <diagonal/>
    </border>
    <border diagonalUp="false" diagonalDown="false">
      <left/>
      <right/>
      <top style="thin"/>
      <bottom/>
      <diagonal/>
    </border>
  </borders>
  <cellStyleXfs count="38">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2" borderId="0" applyFont="true" applyBorder="false" applyAlignment="true" applyProtection="false">
      <alignment horizontal="general" vertical="bottom" textRotation="0" wrapText="false" indent="0" shrinkToFit="false"/>
    </xf>
    <xf numFmtId="164" fontId="5" fillId="0" borderId="0" applyFont="true" applyBorder="false" applyAlignment="true" applyProtection="false">
      <alignment horizontal="general" vertical="bottom" textRotation="0" wrapText="false" indent="0" shrinkToFit="false"/>
    </xf>
    <xf numFmtId="164" fontId="4" fillId="3" borderId="0" applyFont="true" applyBorder="false" applyAlignment="true" applyProtection="false">
      <alignment horizontal="general" vertical="bottom" textRotation="0" wrapText="false" indent="0" shrinkToFit="false"/>
    </xf>
    <xf numFmtId="164" fontId="5" fillId="4" borderId="0" applyFont="true" applyBorder="false" applyAlignment="true" applyProtection="false">
      <alignment horizontal="general" vertical="bottom" textRotation="0" wrapText="false" indent="0" shrinkToFit="false"/>
    </xf>
    <xf numFmtId="164" fontId="6" fillId="5" borderId="0" applyFont="true" applyBorder="false" applyAlignment="true" applyProtection="false">
      <alignment horizontal="general" vertical="bottom" textRotation="0" wrapText="false" indent="0" shrinkToFit="false"/>
    </xf>
    <xf numFmtId="164" fontId="7" fillId="6" borderId="0" applyFont="true" applyBorder="false" applyAlignment="true" applyProtection="false">
      <alignment horizontal="general" vertical="bottom" textRotation="0" wrapText="false" indent="0" shrinkToFit="false"/>
    </xf>
    <xf numFmtId="164" fontId="8" fillId="0" borderId="0" applyFont="true" applyBorder="false" applyAlignment="true" applyProtection="false">
      <alignment horizontal="general" vertical="bottom" textRotation="0" wrapText="false" indent="0" shrinkToFit="false"/>
    </xf>
    <xf numFmtId="164" fontId="9" fillId="7" borderId="0" applyFont="true" applyBorder="false" applyAlignment="true" applyProtection="false">
      <alignment horizontal="general" vertical="bottom" textRotation="0" wrapText="false" indent="0" shrinkToFit="false"/>
    </xf>
    <xf numFmtId="164" fontId="10" fillId="0" borderId="0" applyFont="true" applyBorder="false" applyAlignment="true" applyProtection="false">
      <alignment horizontal="general" vertical="bottom" textRotation="0" wrapText="false" indent="0" shrinkToFit="false"/>
    </xf>
    <xf numFmtId="164" fontId="11" fillId="0" borderId="0" applyFont="true" applyBorder="false" applyAlignment="true" applyProtection="false">
      <alignment horizontal="general" vertical="bottom" textRotation="0" wrapText="false" indent="0" shrinkToFit="false"/>
    </xf>
    <xf numFmtId="164" fontId="12" fillId="0" borderId="0" applyFont="true" applyBorder="false" applyAlignment="true" applyProtection="false">
      <alignment horizontal="general" vertical="bottom" textRotation="0" wrapText="false" indent="0" shrinkToFit="false"/>
    </xf>
    <xf numFmtId="164" fontId="13" fillId="8" borderId="0" applyFont="true" applyBorder="false" applyAlignment="true" applyProtection="false">
      <alignment horizontal="general" vertical="bottom" textRotation="0" wrapText="false" indent="0" shrinkToFit="false"/>
    </xf>
    <xf numFmtId="164" fontId="14" fillId="8" borderId="1" applyFont="true" applyBorder="true" applyAlignment="true" applyProtection="false">
      <alignment horizontal="general" vertical="bottom" textRotation="0" wrapText="false" indent="0" shrinkToFit="false"/>
    </xf>
    <xf numFmtId="164" fontId="0" fillId="0" borderId="0" applyFont="true" applyBorder="false" applyAlignment="true" applyProtection="false">
      <alignment horizontal="general" vertical="bottom" textRotation="0" wrapText="false" indent="0" shrinkToFit="false"/>
    </xf>
    <xf numFmtId="164" fontId="0" fillId="0" borderId="0" applyFont="true" applyBorder="false" applyAlignment="true" applyProtection="false">
      <alignment horizontal="general" vertical="bottom" textRotation="0" wrapText="false" indent="0" shrinkToFit="false"/>
    </xf>
    <xf numFmtId="164" fontId="6" fillId="0" borderId="0" applyFont="true" applyBorder="false" applyAlignment="true" applyProtection="false">
      <alignment horizontal="general" vertical="bottom" textRotation="0" wrapText="false" indent="0" shrinkToFit="false"/>
    </xf>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cellStyleXfs>
  <cellXfs count="59">
    <xf numFmtId="164" fontId="0" fillId="0" borderId="0" xfId="0" applyFont="false" applyBorder="false" applyAlignment="false" applyProtection="false">
      <alignment horizontal="general" vertical="bottom" textRotation="0" wrapText="false" indent="0" shrinkToFit="false"/>
      <protection locked="true" hidden="false"/>
    </xf>
    <xf numFmtId="164" fontId="15" fillId="0" borderId="0" xfId="0" applyFont="true" applyBorder="false" applyAlignment="true" applyProtection="false">
      <alignment horizontal="center" vertical="top" textRotation="0" wrapText="true" indent="0" shrinkToFit="false"/>
      <protection locked="true" hidden="false"/>
    </xf>
    <xf numFmtId="164" fontId="15" fillId="0" borderId="0" xfId="0" applyFont="true" applyBorder="false" applyAlignment="true" applyProtection="false">
      <alignment horizontal="left" vertical="top" textRotation="0" wrapText="true" indent="0" shrinkToFit="false"/>
      <protection locked="true" hidden="false"/>
    </xf>
    <xf numFmtId="165" fontId="15" fillId="0" borderId="0" xfId="0" applyFont="true" applyBorder="true" applyAlignment="true" applyProtection="false">
      <alignment horizontal="center" vertical="top" textRotation="0" wrapText="true" indent="0" shrinkToFit="false"/>
      <protection locked="true" hidden="false"/>
    </xf>
    <xf numFmtId="166" fontId="15" fillId="0" borderId="0" xfId="0" applyFont="true" applyBorder="true" applyAlignment="true" applyProtection="false">
      <alignment horizontal="left" vertical="top" textRotation="0" wrapText="true" indent="0" shrinkToFit="false"/>
      <protection locked="true" hidden="false"/>
    </xf>
    <xf numFmtId="164" fontId="15" fillId="0" borderId="0" xfId="0" applyFont="true" applyBorder="false" applyAlignment="true" applyProtection="false">
      <alignment horizontal="left" vertical="top" textRotation="0" wrapText="false" indent="0" shrinkToFit="false"/>
      <protection locked="true" hidden="false"/>
    </xf>
    <xf numFmtId="164" fontId="15" fillId="9" borderId="0" xfId="0" applyFont="true" applyBorder="false" applyAlignment="true" applyProtection="false">
      <alignment horizontal="left" vertical="bottom" textRotation="0" wrapText="true" indent="0" shrinkToFit="false"/>
      <protection locked="true" hidden="false"/>
    </xf>
    <xf numFmtId="164" fontId="15" fillId="0" borderId="0" xfId="0" applyFont="true" applyBorder="false" applyAlignment="true" applyProtection="false">
      <alignment horizontal="left" vertical="bottom" textRotation="0" wrapText="true" indent="0" shrinkToFit="false"/>
      <protection locked="true" hidden="false"/>
    </xf>
    <xf numFmtId="164" fontId="15" fillId="0" borderId="0" xfId="0" applyFont="true" applyBorder="true" applyAlignment="true" applyProtection="false">
      <alignment horizontal="left" vertical="bottom" textRotation="0" wrapText="true" indent="0" shrinkToFit="false"/>
      <protection locked="true" hidden="false"/>
    </xf>
    <xf numFmtId="165" fontId="15" fillId="0" borderId="0" xfId="0" applyFont="true" applyBorder="false" applyAlignment="true" applyProtection="false">
      <alignment horizontal="center" vertical="bottom" textRotation="0" wrapText="true" indent="0" shrinkToFit="false"/>
      <protection locked="true" hidden="false"/>
    </xf>
    <xf numFmtId="164" fontId="15" fillId="0" borderId="0" xfId="0" applyFont="true" applyBorder="true" applyAlignment="true" applyProtection="false">
      <alignment horizontal="right" vertical="top" textRotation="0" wrapText="true" indent="0" shrinkToFit="false"/>
      <protection locked="true" hidden="false"/>
    </xf>
    <xf numFmtId="164" fontId="16" fillId="0" borderId="0" xfId="0" applyFont="true" applyBorder="true" applyAlignment="true" applyProtection="false">
      <alignment horizontal="center" vertical="top" textRotation="0" wrapText="true" indent="0" shrinkToFit="false"/>
      <protection locked="true" hidden="false"/>
    </xf>
    <xf numFmtId="164" fontId="15" fillId="0" borderId="2" xfId="0" applyFont="true" applyBorder="true" applyAlignment="true" applyProtection="false">
      <alignment horizontal="center" vertical="top" textRotation="0" wrapText="true" indent="0" shrinkToFit="false"/>
      <protection locked="true" hidden="false"/>
    </xf>
    <xf numFmtId="165" fontId="15" fillId="0" borderId="2" xfId="0" applyFont="true" applyBorder="true" applyAlignment="true" applyProtection="false">
      <alignment horizontal="center" vertical="top" textRotation="0" wrapText="true" indent="0" shrinkToFit="false"/>
      <protection locked="true" hidden="false"/>
    </xf>
    <xf numFmtId="164" fontId="15" fillId="0" borderId="2" xfId="0" applyFont="true" applyBorder="true" applyAlignment="true" applyProtection="false">
      <alignment horizontal="left" vertical="top" textRotation="0" wrapText="true" indent="0" shrinkToFit="false"/>
      <protection locked="true" hidden="false"/>
    </xf>
    <xf numFmtId="164" fontId="15" fillId="9" borderId="2" xfId="0" applyFont="true" applyBorder="true" applyAlignment="true" applyProtection="false">
      <alignment horizontal="left" vertical="top" textRotation="0" wrapText="true" indent="0" shrinkToFit="false"/>
      <protection locked="true" hidden="false"/>
    </xf>
    <xf numFmtId="165" fontId="15" fillId="0" borderId="2" xfId="0" applyFont="true" applyBorder="true" applyAlignment="true" applyProtection="false">
      <alignment horizontal="left" vertical="top" textRotation="0" wrapText="true" indent="0" shrinkToFit="false"/>
      <protection locked="true" hidden="false"/>
    </xf>
    <xf numFmtId="164" fontId="15" fillId="0" borderId="2" xfId="0" applyFont="true" applyBorder="true" applyAlignment="true" applyProtection="false">
      <alignment horizontal="left" vertical="top" textRotation="0" wrapText="false" indent="0" shrinkToFit="false"/>
      <protection locked="true" hidden="false"/>
    </xf>
    <xf numFmtId="167" fontId="15" fillId="0" borderId="2" xfId="0" applyFont="true" applyBorder="true" applyAlignment="true" applyProtection="false">
      <alignment horizontal="center" vertical="top" textRotation="0" wrapText="true" indent="0" shrinkToFit="false"/>
      <protection locked="true" hidden="false"/>
    </xf>
    <xf numFmtId="167" fontId="15" fillId="9" borderId="2" xfId="0" applyFont="true" applyBorder="true" applyAlignment="true" applyProtection="false">
      <alignment horizontal="center" vertical="top" textRotation="0" wrapText="true" indent="0" shrinkToFit="false"/>
      <protection locked="true" hidden="false"/>
    </xf>
    <xf numFmtId="166" fontId="15" fillId="0" borderId="2" xfId="0" applyFont="true" applyBorder="true" applyAlignment="true" applyProtection="false">
      <alignment horizontal="left" vertical="top" textRotation="0" wrapText="true" indent="0" shrinkToFit="false"/>
      <protection locked="true" hidden="false"/>
    </xf>
    <xf numFmtId="165" fontId="15" fillId="9" borderId="2" xfId="0" applyFont="true" applyBorder="true" applyAlignment="true" applyProtection="false">
      <alignment horizontal="center" vertical="top" textRotation="0" wrapText="true" indent="0" shrinkToFit="false"/>
      <protection locked="true" hidden="false"/>
    </xf>
    <xf numFmtId="164" fontId="17" fillId="0" borderId="2" xfId="0" applyFont="true" applyBorder="true" applyAlignment="true" applyProtection="false">
      <alignment horizontal="left" vertical="top" textRotation="0" wrapText="true" indent="0" shrinkToFit="false"/>
      <protection locked="true" hidden="false"/>
    </xf>
    <xf numFmtId="164" fontId="15" fillId="9" borderId="2" xfId="0" applyFont="true" applyBorder="true" applyAlignment="true" applyProtection="false">
      <alignment horizontal="center" vertical="top" textRotation="0" wrapText="true" indent="0" shrinkToFit="false"/>
      <protection locked="true" hidden="false"/>
    </xf>
    <xf numFmtId="164" fontId="17" fillId="0" borderId="2" xfId="0" applyFont="true" applyBorder="true" applyAlignment="true" applyProtection="false">
      <alignment horizontal="general" vertical="top" textRotation="0" wrapText="true" indent="0" shrinkToFit="false"/>
      <protection locked="true" hidden="false"/>
    </xf>
    <xf numFmtId="164" fontId="15" fillId="9" borderId="3" xfId="0" applyFont="true" applyBorder="true" applyAlignment="true" applyProtection="false">
      <alignment horizontal="center" vertical="top" textRotation="0" wrapText="true" indent="0" shrinkToFit="false"/>
      <protection locked="true" hidden="false"/>
    </xf>
    <xf numFmtId="164" fontId="15" fillId="9" borderId="4" xfId="0" applyFont="true" applyBorder="true" applyAlignment="true" applyProtection="false">
      <alignment horizontal="center" vertical="top" textRotation="0" wrapText="true" indent="0" shrinkToFit="false"/>
      <protection locked="true" hidden="false"/>
    </xf>
    <xf numFmtId="168" fontId="15" fillId="0" borderId="5" xfId="0" applyFont="true" applyBorder="true" applyAlignment="true" applyProtection="false">
      <alignment horizontal="center" vertical="top" textRotation="0" wrapText="true" indent="0" shrinkToFit="false"/>
      <protection locked="true" hidden="false"/>
    </xf>
    <xf numFmtId="168" fontId="15" fillId="0" borderId="2" xfId="0" applyFont="true" applyBorder="true" applyAlignment="true" applyProtection="false">
      <alignment horizontal="center" vertical="top" textRotation="0" wrapText="true" indent="0" shrinkToFit="false"/>
      <protection locked="true" hidden="false"/>
    </xf>
    <xf numFmtId="164" fontId="17" fillId="0" borderId="2" xfId="0" applyFont="true" applyBorder="true" applyAlignment="true" applyProtection="false">
      <alignment horizontal="center" vertical="top" textRotation="0" wrapText="true" indent="0" shrinkToFit="false"/>
      <protection locked="true" hidden="false"/>
    </xf>
    <xf numFmtId="164" fontId="17" fillId="9" borderId="2" xfId="0" applyFont="true" applyBorder="true" applyAlignment="true" applyProtection="false">
      <alignment horizontal="center" vertical="top" textRotation="0" wrapText="true" indent="0" shrinkToFit="false"/>
      <protection locked="true" hidden="false"/>
    </xf>
    <xf numFmtId="164" fontId="17" fillId="9" borderId="2" xfId="0" applyFont="true" applyBorder="true" applyAlignment="true" applyProtection="false">
      <alignment horizontal="left" vertical="top" textRotation="0" wrapText="true" indent="0" shrinkToFit="false"/>
      <protection locked="true" hidden="false"/>
    </xf>
    <xf numFmtId="168" fontId="15" fillId="9" borderId="2" xfId="0" applyFont="true" applyBorder="true" applyAlignment="true" applyProtection="false">
      <alignment horizontal="center" vertical="top" textRotation="0" wrapText="true" indent="0" shrinkToFit="false"/>
      <protection locked="true" hidden="false"/>
    </xf>
    <xf numFmtId="164" fontId="15" fillId="9" borderId="2" xfId="0" applyFont="true" applyBorder="true" applyAlignment="true" applyProtection="false">
      <alignment horizontal="general" vertical="top" textRotation="0" wrapText="true" indent="0" shrinkToFit="false"/>
      <protection locked="true" hidden="false"/>
    </xf>
    <xf numFmtId="164" fontId="17" fillId="9" borderId="2" xfId="0" applyFont="true" applyBorder="true" applyAlignment="true" applyProtection="false">
      <alignment horizontal="center" vertical="center" textRotation="0" wrapText="true" indent="0" shrinkToFit="false"/>
      <protection locked="true" hidden="false"/>
    </xf>
    <xf numFmtId="164" fontId="15" fillId="9" borderId="2" xfId="0" applyFont="true" applyBorder="true" applyAlignment="true" applyProtection="false">
      <alignment horizontal="left" vertical="top" textRotation="0" wrapText="false" indent="0" shrinkToFit="false"/>
      <protection locked="true" hidden="false"/>
    </xf>
    <xf numFmtId="164" fontId="0" fillId="9" borderId="0" xfId="0" applyFont="false" applyBorder="false" applyAlignment="false" applyProtection="false">
      <alignment horizontal="general" vertical="bottom" textRotation="0" wrapText="false" indent="0" shrinkToFit="false"/>
      <protection locked="true" hidden="false"/>
    </xf>
    <xf numFmtId="164" fontId="0" fillId="10" borderId="0" xfId="0" applyFont="false" applyBorder="false" applyAlignment="false" applyProtection="false">
      <alignment horizontal="general" vertical="bottom" textRotation="0" wrapText="false" indent="0" shrinkToFit="false"/>
      <protection locked="true" hidden="false"/>
    </xf>
    <xf numFmtId="164" fontId="15" fillId="0" borderId="2" xfId="0" applyFont="true" applyBorder="true" applyAlignment="true" applyProtection="false">
      <alignment horizontal="general" vertical="top" textRotation="0" wrapText="true" indent="0" shrinkToFit="false"/>
      <protection locked="true" hidden="false"/>
    </xf>
    <xf numFmtId="164" fontId="16" fillId="9" borderId="2" xfId="0" applyFont="true" applyBorder="true" applyAlignment="true" applyProtection="false">
      <alignment horizontal="left" vertical="top" textRotation="0" wrapText="true" indent="0" shrinkToFit="false"/>
      <protection locked="true" hidden="false"/>
    </xf>
    <xf numFmtId="164" fontId="17" fillId="0" borderId="2" xfId="0" applyFont="true" applyBorder="true" applyAlignment="true" applyProtection="false">
      <alignment horizontal="center" vertical="center" textRotation="0" wrapText="true" indent="0" shrinkToFit="false"/>
      <protection locked="true" hidden="false"/>
    </xf>
    <xf numFmtId="166" fontId="15" fillId="9" borderId="2" xfId="0" applyFont="true" applyBorder="true" applyAlignment="true" applyProtection="false">
      <alignment horizontal="center" vertical="top" textRotation="0" wrapText="true" indent="0" shrinkToFit="false"/>
      <protection locked="true" hidden="false"/>
    </xf>
    <xf numFmtId="169" fontId="15" fillId="0" borderId="2" xfId="0" applyFont="true" applyBorder="true" applyAlignment="true" applyProtection="false">
      <alignment horizontal="center" vertical="top" textRotation="0" wrapText="true" indent="0" shrinkToFit="false"/>
      <protection locked="true" hidden="false"/>
    </xf>
    <xf numFmtId="166" fontId="15" fillId="9" borderId="2" xfId="0" applyFont="true" applyBorder="true" applyAlignment="true" applyProtection="false">
      <alignment horizontal="left" vertical="top" textRotation="0" wrapText="true" indent="0" shrinkToFit="false"/>
      <protection locked="true" hidden="false"/>
    </xf>
    <xf numFmtId="166" fontId="17" fillId="0" borderId="2" xfId="0" applyFont="true" applyBorder="true" applyAlignment="true" applyProtection="false">
      <alignment horizontal="left" vertical="top" textRotation="0" wrapText="true" indent="0" shrinkToFit="false"/>
      <protection locked="true" hidden="false"/>
    </xf>
    <xf numFmtId="167" fontId="15" fillId="0" borderId="2" xfId="0" applyFont="true" applyBorder="true" applyAlignment="true" applyProtection="false">
      <alignment horizontal="left" vertical="top" textRotation="0" wrapText="true" indent="0" shrinkToFit="false"/>
      <protection locked="true" hidden="false"/>
    </xf>
    <xf numFmtId="167" fontId="16" fillId="0" borderId="2" xfId="0" applyFont="true" applyBorder="true" applyAlignment="true" applyProtection="false">
      <alignment horizontal="center" vertical="top" textRotation="0" wrapText="true" indent="0" shrinkToFit="false"/>
      <protection locked="true" hidden="false"/>
    </xf>
    <xf numFmtId="164" fontId="16" fillId="0" borderId="2" xfId="0" applyFont="true" applyBorder="true" applyAlignment="true" applyProtection="false">
      <alignment horizontal="left" vertical="top" textRotation="0" wrapText="true" indent="0" shrinkToFit="false"/>
      <protection locked="true" hidden="false"/>
    </xf>
    <xf numFmtId="169" fontId="15" fillId="9" borderId="2" xfId="0" applyFont="true" applyBorder="true" applyAlignment="true" applyProtection="false">
      <alignment horizontal="center" vertical="top" textRotation="0" wrapText="true" indent="0" shrinkToFit="false"/>
      <protection locked="true" hidden="false"/>
    </xf>
    <xf numFmtId="164" fontId="15" fillId="0" borderId="6" xfId="0" applyFont="true" applyBorder="true" applyAlignment="true" applyProtection="false">
      <alignment horizontal="left" vertical="top" textRotation="0" wrapText="true" indent="0" shrinkToFit="false"/>
      <protection locked="true" hidden="false"/>
    </xf>
    <xf numFmtId="164" fontId="15" fillId="0" borderId="0" xfId="0" applyFont="true" applyBorder="true" applyAlignment="true" applyProtection="false">
      <alignment horizontal="center" vertical="bottom" textRotation="0" wrapText="true" indent="0" shrinkToFit="false"/>
      <protection locked="true" hidden="false"/>
    </xf>
    <xf numFmtId="165" fontId="15" fillId="9" borderId="0" xfId="0" applyFont="true" applyBorder="false" applyAlignment="true" applyProtection="false">
      <alignment horizontal="center" vertical="bottom" textRotation="0" wrapText="true" indent="0" shrinkToFit="false"/>
      <protection locked="true" hidden="false"/>
    </xf>
    <xf numFmtId="164" fontId="15" fillId="0" borderId="0" xfId="0" applyFont="true" applyBorder="false" applyAlignment="true" applyProtection="false">
      <alignment horizontal="general" vertical="bottom" textRotation="0" wrapText="true" indent="0" shrinkToFit="false"/>
      <protection locked="true" hidden="false"/>
    </xf>
    <xf numFmtId="164" fontId="15" fillId="0" borderId="0" xfId="0" applyFont="true" applyBorder="false" applyAlignment="true" applyProtection="false">
      <alignment horizontal="left" vertical="bottom" textRotation="0" wrapText="false" indent="0" shrinkToFit="false"/>
      <protection locked="true" hidden="false"/>
    </xf>
    <xf numFmtId="164" fontId="0" fillId="0" borderId="0" xfId="0" applyFont="false" applyBorder="false" applyAlignment="true" applyProtection="false">
      <alignment horizontal="general"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15" fillId="0" borderId="0" xfId="0" applyFont="true" applyBorder="false" applyAlignment="true" applyProtection="false">
      <alignment horizontal="general" vertical="top" textRotation="0" wrapText="true" indent="0" shrinkToFit="false"/>
      <protection locked="true" hidden="false"/>
    </xf>
    <xf numFmtId="164" fontId="15" fillId="0" borderId="0" xfId="0" applyFont="true" applyBorder="true" applyAlignment="true" applyProtection="false">
      <alignment horizontal="center" vertical="top" textRotation="0" wrapText="true" indent="0" shrinkToFit="false"/>
      <protection locked="true" hidden="false"/>
    </xf>
    <xf numFmtId="165" fontId="15" fillId="0" borderId="0" xfId="0" applyFont="true" applyBorder="false" applyAlignment="true" applyProtection="false">
      <alignment horizontal="center" vertical="top" textRotation="0" wrapText="true" indent="0" shrinkToFit="false"/>
      <protection locked="true" hidden="false"/>
    </xf>
  </cellXfs>
  <cellStyles count="24">
    <cellStyle name="Normal" xfId="0" builtinId="0"/>
    <cellStyle name="Comma" xfId="15" builtinId="3"/>
    <cellStyle name="Comma [0]" xfId="16" builtinId="6"/>
    <cellStyle name="Currency" xfId="17" builtinId="4"/>
    <cellStyle name="Currency [0]" xfId="18" builtinId="7"/>
    <cellStyle name="Percent" xfId="19" builtinId="5"/>
    <cellStyle name="Accent 1 14" xfId="20"/>
    <cellStyle name="Accent 13" xfId="21"/>
    <cellStyle name="Accent 2 15" xfId="22"/>
    <cellStyle name="Accent 3 16" xfId="23"/>
    <cellStyle name="Bad 10" xfId="24"/>
    <cellStyle name="Error 12" xfId="25"/>
    <cellStyle name="Footnote 5" xfId="26"/>
    <cellStyle name="Good 8" xfId="27"/>
    <cellStyle name="Heading 1 1" xfId="28"/>
    <cellStyle name="Heading 2 2" xfId="29"/>
    <cellStyle name="Hyperlink 6" xfId="30"/>
    <cellStyle name="Neutral 9" xfId="31"/>
    <cellStyle name="Note 4" xfId="32"/>
    <cellStyle name="Status 7" xfId="33"/>
    <cellStyle name="Text 3" xfId="34"/>
    <cellStyle name="Warning 11" xfId="35"/>
    <cellStyle name="Обычный 2" xfId="36"/>
    <cellStyle name="Обычный 2 2" xfId="37"/>
  </cellStyles>
  <colors>
    <indexedColors>
      <rgbColor rgb="FF000000"/>
      <rgbColor rgb="FFFFFFFF"/>
      <rgbColor rgb="FFFF0000"/>
      <rgbColor rgb="FF00FF00"/>
      <rgbColor rgb="FF0000EE"/>
      <rgbColor rgb="FFFFFF00"/>
      <rgbColor rgb="FFFF00FF"/>
      <rgbColor rgb="FF00FFFF"/>
      <rgbColor rgb="FFCC0000"/>
      <rgbColor rgb="FF006600"/>
      <rgbColor rgb="FF000080"/>
      <rgbColor rgb="FF996600"/>
      <rgbColor rgb="FF800080"/>
      <rgbColor rgb="FF008080"/>
      <rgbColor rgb="FFC0C0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CC"/>
      <rgbColor rgb="FF3366FF"/>
      <rgbColor rgb="FF33CCCC"/>
      <rgbColor rgb="FF99CC00"/>
      <rgbColor rgb="FFFFCC00"/>
      <rgbColor rgb="FFFF9900"/>
      <rgbColor rgb="FFFF6600"/>
      <rgbColor rgb="FF666699"/>
      <rgbColor rgb="FF969696"/>
      <rgbColor rgb="FF003366"/>
      <rgbColor rgb="FF339966"/>
      <rgbColor rgb="FF010101"/>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P1048576"/>
  <sheetViews>
    <sheetView showFormulas="false" showGridLines="true" showRowColHeaders="true" showZeros="true" rightToLeft="false" tabSelected="true" showOutlineSymbols="true" defaultGridColor="true" view="normal" topLeftCell="A201" colorId="64" zoomScale="105" zoomScaleNormal="105" zoomScalePageLayoutView="100" workbookViewId="0">
      <selection pane="topLeft" activeCell="A1" activeCellId="0" sqref="A1"/>
    </sheetView>
  </sheetViews>
  <sheetFormatPr defaultRowHeight="15" zeroHeight="false" outlineLevelRow="0" outlineLevelCol="0"/>
  <cols>
    <col collapsed="false" customWidth="true" hidden="false" outlineLevel="0" max="1" min="1" style="1" width="10.12"/>
    <col collapsed="false" customWidth="true" hidden="false" outlineLevel="0" max="2" min="2" style="2" width="31.28"/>
    <col collapsed="false" customWidth="true" hidden="false" outlineLevel="0" max="3" min="3" style="2" width="34.42"/>
    <col collapsed="false" customWidth="true" hidden="false" outlineLevel="0" max="4" min="4" style="1" width="11.99"/>
    <col collapsed="false" customWidth="true" hidden="false" outlineLevel="0" max="5" min="5" style="1" width="11.57"/>
    <col collapsed="false" customWidth="false" hidden="false" outlineLevel="0" max="6" min="6" style="1" width="11.42"/>
    <col collapsed="false" customWidth="true" hidden="false" outlineLevel="0" max="7" min="7" style="1" width="11.71"/>
    <col collapsed="false" customWidth="true" hidden="false" outlineLevel="0" max="8" min="8" style="2" width="16.29"/>
    <col collapsed="false" customWidth="true" hidden="false" outlineLevel="0" max="9" min="9" style="3" width="11.86"/>
    <col collapsed="false" customWidth="true" hidden="false" outlineLevel="0" max="11" min="10" style="3" width="12.42"/>
    <col collapsed="false" customWidth="true" hidden="false" outlineLevel="0" max="12" min="12" style="4" width="43.42"/>
    <col collapsed="false" customWidth="true" hidden="false" outlineLevel="0" max="13" min="13" style="5" width="13.86"/>
    <col collapsed="false" customWidth="true" hidden="false" outlineLevel="0" max="1025" min="14" style="0" width="8.71"/>
  </cols>
  <sheetData>
    <row r="1" customFormat="false" ht="18.75" hidden="false" customHeight="true" outlineLevel="0" collapsed="false">
      <c r="B1" s="6"/>
      <c r="C1" s="7"/>
      <c r="D1" s="8"/>
      <c r="E1" s="8"/>
      <c r="F1" s="8"/>
      <c r="G1" s="8"/>
      <c r="H1" s="7"/>
      <c r="I1" s="9"/>
      <c r="J1" s="9"/>
      <c r="K1" s="9"/>
      <c r="L1" s="10" t="s">
        <v>0</v>
      </c>
      <c r="M1" s="10"/>
    </row>
    <row r="2" customFormat="false" ht="70.5" hidden="false" customHeight="true" outlineLevel="0" collapsed="false">
      <c r="A2" s="11" t="s">
        <v>1</v>
      </c>
      <c r="B2" s="11"/>
      <c r="C2" s="11"/>
      <c r="D2" s="11"/>
      <c r="E2" s="11"/>
      <c r="F2" s="11"/>
      <c r="G2" s="11"/>
      <c r="H2" s="11"/>
      <c r="I2" s="11"/>
      <c r="J2" s="11"/>
      <c r="K2" s="11"/>
      <c r="L2" s="11"/>
    </row>
    <row r="3" customFormat="false" ht="15" hidden="false" customHeight="true" outlineLevel="0" collapsed="false">
      <c r="A3" s="12" t="s">
        <v>2</v>
      </c>
      <c r="B3" s="12" t="s">
        <v>3</v>
      </c>
      <c r="C3" s="12" t="s">
        <v>4</v>
      </c>
      <c r="D3" s="12" t="s">
        <v>5</v>
      </c>
      <c r="E3" s="12"/>
      <c r="F3" s="12" t="s">
        <v>6</v>
      </c>
      <c r="G3" s="12"/>
      <c r="H3" s="12" t="s">
        <v>7</v>
      </c>
      <c r="I3" s="13" t="s">
        <v>8</v>
      </c>
      <c r="J3" s="13" t="s">
        <v>9</v>
      </c>
      <c r="K3" s="13" t="s">
        <v>10</v>
      </c>
      <c r="L3" s="12" t="s">
        <v>11</v>
      </c>
      <c r="M3" s="14" t="s">
        <v>12</v>
      </c>
    </row>
    <row r="4" customFormat="false" ht="93" hidden="false" customHeight="true" outlineLevel="0" collapsed="false">
      <c r="A4" s="12"/>
      <c r="B4" s="12"/>
      <c r="C4" s="12"/>
      <c r="D4" s="12" t="s">
        <v>13</v>
      </c>
      <c r="E4" s="12" t="s">
        <v>14</v>
      </c>
      <c r="F4" s="12" t="s">
        <v>13</v>
      </c>
      <c r="G4" s="12" t="s">
        <v>14</v>
      </c>
      <c r="H4" s="12"/>
      <c r="I4" s="13"/>
      <c r="J4" s="13"/>
      <c r="K4" s="13"/>
      <c r="L4" s="12"/>
      <c r="M4" s="14"/>
    </row>
    <row r="5" customFormat="false" ht="24" hidden="false" customHeight="true" outlineLevel="0" collapsed="false">
      <c r="A5" s="12"/>
      <c r="B5" s="14" t="s">
        <v>15</v>
      </c>
      <c r="C5" s="15" t="s">
        <v>16</v>
      </c>
      <c r="D5" s="12"/>
      <c r="E5" s="13"/>
      <c r="F5" s="12"/>
      <c r="G5" s="13"/>
      <c r="H5" s="14" t="s">
        <v>17</v>
      </c>
      <c r="I5" s="13" t="n">
        <f aca="false">I6+I7+I8+I9</f>
        <v>762675.33</v>
      </c>
      <c r="J5" s="13" t="n">
        <f aca="false">J6+J7+J8+J9</f>
        <v>777302.24</v>
      </c>
      <c r="K5" s="13" t="n">
        <f aca="false">J5/I5*100</f>
        <v>101.917842288146</v>
      </c>
      <c r="L5" s="16"/>
      <c r="M5" s="17"/>
    </row>
    <row r="6" customFormat="false" ht="25.85" hidden="false" customHeight="false" outlineLevel="0" collapsed="false">
      <c r="A6" s="12"/>
      <c r="B6" s="14"/>
      <c r="C6" s="15"/>
      <c r="D6" s="12"/>
      <c r="E6" s="12"/>
      <c r="F6" s="12"/>
      <c r="G6" s="13"/>
      <c r="H6" s="14" t="s">
        <v>18</v>
      </c>
      <c r="I6" s="13" t="n">
        <f aca="false">I11+I53+I148+I159+I103+I129</f>
        <v>215162.8</v>
      </c>
      <c r="J6" s="13" t="n">
        <f aca="false">J11+J53+J148+J159+J103+J129</f>
        <v>211262.36</v>
      </c>
      <c r="K6" s="13" t="n">
        <f aca="false">J6/I6*100</f>
        <v>98.1872145184948</v>
      </c>
      <c r="L6" s="16"/>
      <c r="M6" s="17"/>
    </row>
    <row r="7" customFormat="false" ht="25.85" hidden="false" customHeight="false" outlineLevel="0" collapsed="false">
      <c r="A7" s="12"/>
      <c r="B7" s="14"/>
      <c r="C7" s="15"/>
      <c r="D7" s="12"/>
      <c r="E7" s="12"/>
      <c r="F7" s="12"/>
      <c r="G7" s="13"/>
      <c r="H7" s="14" t="s">
        <v>19</v>
      </c>
      <c r="I7" s="13" t="n">
        <f aca="false">I12+I54+I65+I104+I130+I160+I186+I190+I193</f>
        <v>131880.6</v>
      </c>
      <c r="J7" s="13" t="n">
        <f aca="false">J12+J54+J65+J104+J130+J160+J186+J190+J193</f>
        <v>128868.74</v>
      </c>
      <c r="K7" s="13" t="n">
        <f aca="false">J7/I7*100</f>
        <v>97.7162220978673</v>
      </c>
      <c r="L7" s="16"/>
      <c r="M7" s="17"/>
    </row>
    <row r="8" customFormat="false" ht="27.2" hidden="false" customHeight="true" outlineLevel="0" collapsed="false">
      <c r="A8" s="12"/>
      <c r="B8" s="14"/>
      <c r="C8" s="15"/>
      <c r="D8" s="12"/>
      <c r="E8" s="12"/>
      <c r="F8" s="12"/>
      <c r="G8" s="13"/>
      <c r="H8" s="14" t="s">
        <v>20</v>
      </c>
      <c r="I8" s="13" t="n">
        <f aca="false">I13+I66+I105</f>
        <v>40138.3</v>
      </c>
      <c r="J8" s="13" t="n">
        <f aca="false">J13+J66+J105</f>
        <v>8231.35</v>
      </c>
      <c r="K8" s="13" t="n">
        <f aca="false">J8/I8*100</f>
        <v>20.5074704210193</v>
      </c>
      <c r="L8" s="16"/>
      <c r="M8" s="17"/>
    </row>
    <row r="9" customFormat="false" ht="39.5" hidden="false" customHeight="true" outlineLevel="0" collapsed="false">
      <c r="A9" s="12"/>
      <c r="B9" s="14"/>
      <c r="C9" s="15"/>
      <c r="D9" s="12"/>
      <c r="E9" s="12"/>
      <c r="F9" s="12"/>
      <c r="G9" s="13"/>
      <c r="H9" s="14" t="s">
        <v>21</v>
      </c>
      <c r="I9" s="13" t="n">
        <f aca="false">I67+I149</f>
        <v>375493.63</v>
      </c>
      <c r="J9" s="13" t="n">
        <f aca="false">J67+J149</f>
        <v>428939.79</v>
      </c>
      <c r="K9" s="13" t="n">
        <f aca="false">J9/I9*100</f>
        <v>114.233573016938</v>
      </c>
      <c r="L9" s="16"/>
      <c r="M9" s="17"/>
    </row>
    <row r="10" customFormat="false" ht="29" hidden="false" customHeight="true" outlineLevel="0" collapsed="false">
      <c r="A10" s="12" t="s">
        <v>22</v>
      </c>
      <c r="B10" s="15" t="s">
        <v>23</v>
      </c>
      <c r="C10" s="14" t="s">
        <v>24</v>
      </c>
      <c r="D10" s="18" t="n">
        <v>43831</v>
      </c>
      <c r="E10" s="19" t="n">
        <v>45291</v>
      </c>
      <c r="F10" s="18" t="n">
        <v>43831</v>
      </c>
      <c r="G10" s="19"/>
      <c r="H10" s="14" t="s">
        <v>17</v>
      </c>
      <c r="I10" s="13" t="n">
        <f aca="false">I11+I12+I13</f>
        <v>25662.5</v>
      </c>
      <c r="J10" s="13" t="n">
        <f aca="false">J11+J12+J13</f>
        <v>25662.5</v>
      </c>
      <c r="K10" s="13" t="n">
        <f aca="false">J10/I10*100</f>
        <v>100</v>
      </c>
      <c r="L10" s="20"/>
      <c r="M10" s="17"/>
    </row>
    <row r="11" customFormat="false" ht="25.85" hidden="false" customHeight="false" outlineLevel="0" collapsed="false">
      <c r="A11" s="12"/>
      <c r="B11" s="15"/>
      <c r="C11" s="14"/>
      <c r="D11" s="18"/>
      <c r="E11" s="19"/>
      <c r="F11" s="18"/>
      <c r="G11" s="19"/>
      <c r="H11" s="14" t="s">
        <v>18</v>
      </c>
      <c r="I11" s="13" t="n">
        <f aca="false">I15+I27</f>
        <v>20471.7</v>
      </c>
      <c r="J11" s="13" t="n">
        <f aca="false">J15+J27</f>
        <v>20471.7</v>
      </c>
      <c r="K11" s="13" t="n">
        <f aca="false">J11/I11*100</f>
        <v>100</v>
      </c>
      <c r="L11" s="20"/>
      <c r="M11" s="17"/>
    </row>
    <row r="12" customFormat="false" ht="25.85" hidden="false" customHeight="false" outlineLevel="0" collapsed="false">
      <c r="A12" s="12"/>
      <c r="B12" s="15"/>
      <c r="C12" s="14"/>
      <c r="D12" s="18"/>
      <c r="E12" s="19"/>
      <c r="F12" s="18"/>
      <c r="G12" s="19"/>
      <c r="H12" s="14" t="s">
        <v>19</v>
      </c>
      <c r="I12" s="13" t="n">
        <f aca="false">I16+I28</f>
        <v>3096.3</v>
      </c>
      <c r="J12" s="13" t="n">
        <f aca="false">J16+J28</f>
        <v>3096.3</v>
      </c>
      <c r="K12" s="13" t="n">
        <f aca="false">J12/I12*100</f>
        <v>100</v>
      </c>
      <c r="L12" s="20"/>
      <c r="M12" s="17"/>
    </row>
    <row r="13" customFormat="false" ht="106.45" hidden="false" customHeight="true" outlineLevel="0" collapsed="false">
      <c r="A13" s="12"/>
      <c r="B13" s="15"/>
      <c r="C13" s="14"/>
      <c r="D13" s="18"/>
      <c r="E13" s="19"/>
      <c r="F13" s="18"/>
      <c r="G13" s="19"/>
      <c r="H13" s="14" t="s">
        <v>20</v>
      </c>
      <c r="I13" s="13" t="n">
        <f aca="false">I17+I29</f>
        <v>2094.5</v>
      </c>
      <c r="J13" s="13" t="n">
        <f aca="false">J17+J29</f>
        <v>2094.5</v>
      </c>
      <c r="K13" s="13" t="n">
        <f aca="false">J13/I13*100</f>
        <v>100</v>
      </c>
      <c r="L13" s="20"/>
      <c r="M13" s="17"/>
    </row>
    <row r="14" customFormat="false" ht="32.3" hidden="false" customHeight="true" outlineLevel="0" collapsed="false">
      <c r="A14" s="12" t="s">
        <v>25</v>
      </c>
      <c r="B14" s="14" t="s">
        <v>26</v>
      </c>
      <c r="C14" s="14" t="s">
        <v>27</v>
      </c>
      <c r="D14" s="18" t="n">
        <v>43891</v>
      </c>
      <c r="E14" s="18" t="n">
        <v>44196</v>
      </c>
      <c r="F14" s="18" t="n">
        <v>43891</v>
      </c>
      <c r="G14" s="18" t="n">
        <v>44196</v>
      </c>
      <c r="H14" s="14" t="s">
        <v>17</v>
      </c>
      <c r="I14" s="13" t="n">
        <f aca="false">I15+I16+I17</f>
        <v>16536.5</v>
      </c>
      <c r="J14" s="13" t="n">
        <f aca="false">J15+J16+J17</f>
        <v>16536.5</v>
      </c>
      <c r="K14" s="13" t="n">
        <f aca="false">J14/I14*100</f>
        <v>100</v>
      </c>
      <c r="L14" s="14"/>
      <c r="M14" s="17"/>
    </row>
    <row r="15" customFormat="false" ht="25.85" hidden="false" customHeight="false" outlineLevel="0" collapsed="false">
      <c r="A15" s="12"/>
      <c r="B15" s="14"/>
      <c r="C15" s="14"/>
      <c r="D15" s="18"/>
      <c r="E15" s="18"/>
      <c r="F15" s="18"/>
      <c r="G15" s="18"/>
      <c r="H15" s="14" t="s">
        <v>18</v>
      </c>
      <c r="I15" s="13" t="n">
        <f aca="false">I19</f>
        <v>13993.2</v>
      </c>
      <c r="J15" s="13" t="n">
        <f aca="false">J19</f>
        <v>13993.2</v>
      </c>
      <c r="K15" s="13" t="n">
        <f aca="false">J15/I15*100</f>
        <v>100</v>
      </c>
      <c r="L15" s="14"/>
      <c r="M15" s="17"/>
    </row>
    <row r="16" customFormat="false" ht="25.85" hidden="false" customHeight="false" outlineLevel="0" collapsed="false">
      <c r="A16" s="12"/>
      <c r="B16" s="14"/>
      <c r="C16" s="14"/>
      <c r="D16" s="18"/>
      <c r="E16" s="18"/>
      <c r="F16" s="18"/>
      <c r="G16" s="18"/>
      <c r="H16" s="14" t="s">
        <v>19</v>
      </c>
      <c r="I16" s="13" t="n">
        <f aca="false">I20</f>
        <v>1285.3</v>
      </c>
      <c r="J16" s="13" t="n">
        <f aca="false">J20</f>
        <v>1285.3</v>
      </c>
      <c r="K16" s="13" t="n">
        <f aca="false">J16/I16*100</f>
        <v>100</v>
      </c>
      <c r="L16" s="14"/>
      <c r="M16" s="17"/>
    </row>
    <row r="17" customFormat="false" ht="33.95" hidden="false" customHeight="true" outlineLevel="0" collapsed="false">
      <c r="A17" s="12"/>
      <c r="B17" s="14"/>
      <c r="C17" s="14"/>
      <c r="D17" s="18"/>
      <c r="E17" s="18"/>
      <c r="F17" s="18"/>
      <c r="G17" s="18"/>
      <c r="H17" s="14" t="s">
        <v>20</v>
      </c>
      <c r="I17" s="13" t="n">
        <f aca="false">I21</f>
        <v>1258</v>
      </c>
      <c r="J17" s="13" t="n">
        <f aca="false">J21</f>
        <v>1258</v>
      </c>
      <c r="K17" s="13" t="n">
        <f aca="false">J17/I17*100</f>
        <v>100</v>
      </c>
      <c r="L17" s="14"/>
      <c r="M17" s="17"/>
    </row>
    <row r="18" customFormat="false" ht="30.65" hidden="false" customHeight="true" outlineLevel="0" collapsed="false">
      <c r="A18" s="12" t="s">
        <v>28</v>
      </c>
      <c r="B18" s="14" t="s">
        <v>29</v>
      </c>
      <c r="C18" s="14" t="s">
        <v>27</v>
      </c>
      <c r="D18" s="18" t="n">
        <v>42795</v>
      </c>
      <c r="E18" s="18" t="n">
        <v>44196</v>
      </c>
      <c r="F18" s="18" t="n">
        <v>42795</v>
      </c>
      <c r="G18" s="18" t="n">
        <v>44196</v>
      </c>
      <c r="H18" s="14" t="s">
        <v>17</v>
      </c>
      <c r="I18" s="13" t="n">
        <f aca="false">I19+I20+I21</f>
        <v>16536.5</v>
      </c>
      <c r="J18" s="13" t="n">
        <f aca="false">J19+J20+J21</f>
        <v>16536.5</v>
      </c>
      <c r="K18" s="13" t="n">
        <f aca="false">J18/I18*100</f>
        <v>100</v>
      </c>
      <c r="L18" s="14"/>
      <c r="M18" s="17"/>
    </row>
    <row r="19" customFormat="false" ht="25.85" hidden="false" customHeight="false" outlineLevel="0" collapsed="false">
      <c r="A19" s="12"/>
      <c r="B19" s="14"/>
      <c r="C19" s="14"/>
      <c r="D19" s="18"/>
      <c r="E19" s="18"/>
      <c r="F19" s="18"/>
      <c r="G19" s="18"/>
      <c r="H19" s="14" t="s">
        <v>18</v>
      </c>
      <c r="I19" s="13" t="n">
        <f aca="false">I23</f>
        <v>13993.2</v>
      </c>
      <c r="J19" s="13" t="n">
        <f aca="false">J23</f>
        <v>13993.2</v>
      </c>
      <c r="K19" s="13" t="n">
        <f aca="false">J19/I19*100</f>
        <v>100</v>
      </c>
      <c r="L19" s="14"/>
      <c r="M19" s="17"/>
    </row>
    <row r="20" customFormat="false" ht="25.85" hidden="false" customHeight="false" outlineLevel="0" collapsed="false">
      <c r="A20" s="12"/>
      <c r="B20" s="14"/>
      <c r="C20" s="14"/>
      <c r="D20" s="18"/>
      <c r="E20" s="18"/>
      <c r="F20" s="18"/>
      <c r="G20" s="18"/>
      <c r="H20" s="14" t="s">
        <v>19</v>
      </c>
      <c r="I20" s="13" t="n">
        <f aca="false">I24</f>
        <v>1285.3</v>
      </c>
      <c r="J20" s="13" t="n">
        <f aca="false">J24</f>
        <v>1285.3</v>
      </c>
      <c r="K20" s="13" t="n">
        <f aca="false">J20/I20*100</f>
        <v>100</v>
      </c>
      <c r="L20" s="14"/>
      <c r="M20" s="17"/>
    </row>
    <row r="21" customFormat="false" ht="54.7" hidden="false" customHeight="true" outlineLevel="0" collapsed="false">
      <c r="A21" s="12"/>
      <c r="B21" s="14"/>
      <c r="C21" s="14"/>
      <c r="D21" s="18"/>
      <c r="E21" s="18"/>
      <c r="F21" s="18"/>
      <c r="G21" s="18"/>
      <c r="H21" s="14" t="s">
        <v>20</v>
      </c>
      <c r="I21" s="13" t="n">
        <f aca="false">I25</f>
        <v>1258</v>
      </c>
      <c r="J21" s="13" t="n">
        <f aca="false">J25</f>
        <v>1258</v>
      </c>
      <c r="K21" s="13" t="n">
        <f aca="false">J21/I21*100</f>
        <v>100</v>
      </c>
      <c r="L21" s="14"/>
      <c r="M21" s="17"/>
    </row>
    <row r="22" customFormat="false" ht="29" hidden="false" customHeight="true" outlineLevel="0" collapsed="false">
      <c r="A22" s="12" t="s">
        <v>30</v>
      </c>
      <c r="B22" s="14" t="s">
        <v>31</v>
      </c>
      <c r="C22" s="14" t="s">
        <v>27</v>
      </c>
      <c r="D22" s="18" t="n">
        <v>43831</v>
      </c>
      <c r="E22" s="18" t="n">
        <v>44196</v>
      </c>
      <c r="F22" s="18" t="n">
        <v>43831</v>
      </c>
      <c r="G22" s="18" t="n">
        <v>44196</v>
      </c>
      <c r="H22" s="14" t="s">
        <v>17</v>
      </c>
      <c r="I22" s="13" t="n">
        <f aca="false">I23+I24+I25</f>
        <v>16536.5</v>
      </c>
      <c r="J22" s="13" t="n">
        <f aca="false">J23+J24+J25</f>
        <v>16536.5</v>
      </c>
      <c r="K22" s="13" t="n">
        <f aca="false">J22/I22*100</f>
        <v>100</v>
      </c>
      <c r="L22" s="15" t="s">
        <v>32</v>
      </c>
      <c r="M22" s="17" t="s">
        <v>33</v>
      </c>
    </row>
    <row r="23" customFormat="false" ht="25.85" hidden="false" customHeight="false" outlineLevel="0" collapsed="false">
      <c r="A23" s="12"/>
      <c r="B23" s="14"/>
      <c r="C23" s="14"/>
      <c r="D23" s="18"/>
      <c r="E23" s="18"/>
      <c r="F23" s="18"/>
      <c r="G23" s="18"/>
      <c r="H23" s="14" t="s">
        <v>18</v>
      </c>
      <c r="I23" s="13" t="n">
        <v>13993.2</v>
      </c>
      <c r="J23" s="13" t="n">
        <v>13993.2</v>
      </c>
      <c r="K23" s="13" t="n">
        <f aca="false">J23/I23*100</f>
        <v>100</v>
      </c>
      <c r="L23" s="15"/>
      <c r="M23" s="17"/>
    </row>
    <row r="24" customFormat="false" ht="25.85" hidden="false" customHeight="false" outlineLevel="0" collapsed="false">
      <c r="A24" s="12"/>
      <c r="B24" s="14"/>
      <c r="C24" s="14"/>
      <c r="D24" s="18"/>
      <c r="E24" s="18"/>
      <c r="F24" s="18"/>
      <c r="G24" s="18"/>
      <c r="H24" s="14" t="s">
        <v>19</v>
      </c>
      <c r="I24" s="13" t="n">
        <v>1285.3</v>
      </c>
      <c r="J24" s="13" t="n">
        <v>1285.3</v>
      </c>
      <c r="K24" s="13" t="n">
        <f aca="false">J24/I24*100</f>
        <v>100</v>
      </c>
      <c r="L24" s="15"/>
      <c r="M24" s="17"/>
    </row>
    <row r="25" customFormat="false" ht="30.8" hidden="false" customHeight="true" outlineLevel="0" collapsed="false">
      <c r="A25" s="12"/>
      <c r="B25" s="14"/>
      <c r="C25" s="14"/>
      <c r="D25" s="18"/>
      <c r="E25" s="18"/>
      <c r="F25" s="18"/>
      <c r="G25" s="18"/>
      <c r="H25" s="14" t="s">
        <v>20</v>
      </c>
      <c r="I25" s="13" t="n">
        <v>1258</v>
      </c>
      <c r="J25" s="21" t="n">
        <v>1258</v>
      </c>
      <c r="K25" s="13" t="n">
        <f aca="false">J25/I25*100</f>
        <v>100</v>
      </c>
      <c r="L25" s="15"/>
      <c r="M25" s="17"/>
    </row>
    <row r="26" customFormat="false" ht="30.65" hidden="false" customHeight="true" outlineLevel="0" collapsed="false">
      <c r="A26" s="18" t="s">
        <v>34</v>
      </c>
      <c r="B26" s="14" t="s">
        <v>35</v>
      </c>
      <c r="C26" s="14" t="s">
        <v>36</v>
      </c>
      <c r="D26" s="18" t="n">
        <v>43891</v>
      </c>
      <c r="E26" s="18" t="n">
        <v>44196</v>
      </c>
      <c r="F26" s="18" t="n">
        <v>43891</v>
      </c>
      <c r="G26" s="18" t="n">
        <v>44196</v>
      </c>
      <c r="H26" s="14" t="s">
        <v>17</v>
      </c>
      <c r="I26" s="13" t="n">
        <f aca="false">SUM(I27:I29)</f>
        <v>9126</v>
      </c>
      <c r="J26" s="13" t="n">
        <f aca="false">SUM(J27:J29)</f>
        <v>9126</v>
      </c>
      <c r="K26" s="13" t="n">
        <f aca="false">J26/I26*100</f>
        <v>100</v>
      </c>
      <c r="L26" s="22"/>
      <c r="M26" s="17"/>
    </row>
    <row r="27" customFormat="false" ht="25.85" hidden="false" customHeight="false" outlineLevel="0" collapsed="false">
      <c r="A27" s="18"/>
      <c r="B27" s="14"/>
      <c r="C27" s="14"/>
      <c r="D27" s="18"/>
      <c r="E27" s="18"/>
      <c r="F27" s="18"/>
      <c r="G27" s="18"/>
      <c r="H27" s="14" t="s">
        <v>18</v>
      </c>
      <c r="I27" s="13" t="n">
        <f aca="false">I31+I45</f>
        <v>6478.5</v>
      </c>
      <c r="J27" s="13" t="n">
        <f aca="false">J31+J45</f>
        <v>6478.5</v>
      </c>
      <c r="K27" s="13" t="n">
        <f aca="false">J27/I27*100</f>
        <v>100</v>
      </c>
      <c r="L27" s="22"/>
      <c r="M27" s="17"/>
    </row>
    <row r="28" customFormat="false" ht="25.85" hidden="false" customHeight="false" outlineLevel="0" collapsed="false">
      <c r="A28" s="18"/>
      <c r="B28" s="14"/>
      <c r="C28" s="14"/>
      <c r="D28" s="18"/>
      <c r="E28" s="18"/>
      <c r="F28" s="18"/>
      <c r="G28" s="18"/>
      <c r="H28" s="14" t="s">
        <v>19</v>
      </c>
      <c r="I28" s="13" t="n">
        <f aca="false">I32+I39+I46</f>
        <v>1811</v>
      </c>
      <c r="J28" s="13" t="n">
        <f aca="false">J32+J39+J46</f>
        <v>1811</v>
      </c>
      <c r="K28" s="13" t="n">
        <f aca="false">J28/I28*100</f>
        <v>100</v>
      </c>
      <c r="L28" s="22"/>
      <c r="M28" s="17"/>
    </row>
    <row r="29" customFormat="false" ht="74.6" hidden="false" customHeight="true" outlineLevel="0" collapsed="false">
      <c r="A29" s="18"/>
      <c r="B29" s="14"/>
      <c r="C29" s="14"/>
      <c r="D29" s="18"/>
      <c r="E29" s="18"/>
      <c r="F29" s="18"/>
      <c r="G29" s="18"/>
      <c r="H29" s="14" t="s">
        <v>20</v>
      </c>
      <c r="I29" s="13" t="n">
        <f aca="false">I33+I40+I47</f>
        <v>836.5</v>
      </c>
      <c r="J29" s="13" t="n">
        <f aca="false">J33+J40+J47</f>
        <v>836.5</v>
      </c>
      <c r="K29" s="13" t="n">
        <f aca="false">J29/I29*100</f>
        <v>100</v>
      </c>
      <c r="L29" s="22"/>
      <c r="M29" s="17"/>
    </row>
    <row r="30" customFormat="false" ht="28.15" hidden="false" customHeight="true" outlineLevel="0" collapsed="false">
      <c r="A30" s="23" t="s">
        <v>37</v>
      </c>
      <c r="B30" s="14" t="s">
        <v>38</v>
      </c>
      <c r="C30" s="14" t="s">
        <v>39</v>
      </c>
      <c r="D30" s="18" t="n">
        <v>43466</v>
      </c>
      <c r="E30" s="18" t="n">
        <v>44196</v>
      </c>
      <c r="F30" s="18" t="n">
        <v>43466</v>
      </c>
      <c r="G30" s="18" t="n">
        <v>44196</v>
      </c>
      <c r="H30" s="14" t="s">
        <v>17</v>
      </c>
      <c r="I30" s="13" t="n">
        <f aca="false">I32+I33+I31</f>
        <v>5255.4</v>
      </c>
      <c r="J30" s="13" t="n">
        <f aca="false">J32+J33+J31</f>
        <v>5255.4</v>
      </c>
      <c r="K30" s="13" t="n">
        <f aca="false">J30/I30*100</f>
        <v>100</v>
      </c>
      <c r="L30" s="24"/>
      <c r="M30" s="17"/>
    </row>
    <row r="31" customFormat="false" ht="25.85" hidden="false" customHeight="false" outlineLevel="0" collapsed="false">
      <c r="A31" s="23"/>
      <c r="B31" s="14"/>
      <c r="C31" s="14"/>
      <c r="D31" s="18"/>
      <c r="E31" s="18"/>
      <c r="F31" s="18"/>
      <c r="G31" s="18"/>
      <c r="H31" s="14" t="s">
        <v>18</v>
      </c>
      <c r="I31" s="13" t="n">
        <f aca="false">I35</f>
        <v>4909.4</v>
      </c>
      <c r="J31" s="13" t="n">
        <f aca="false">J35</f>
        <v>4909.4</v>
      </c>
      <c r="K31" s="13" t="n">
        <f aca="false">J31/I31*100</f>
        <v>100</v>
      </c>
      <c r="L31" s="24"/>
      <c r="M31" s="17"/>
    </row>
    <row r="32" customFormat="false" ht="25.85" hidden="false" customHeight="false" outlineLevel="0" collapsed="false">
      <c r="A32" s="23"/>
      <c r="B32" s="14"/>
      <c r="C32" s="14"/>
      <c r="D32" s="18"/>
      <c r="E32" s="18"/>
      <c r="F32" s="18"/>
      <c r="G32" s="18"/>
      <c r="H32" s="14" t="s">
        <v>19</v>
      </c>
      <c r="I32" s="13" t="n">
        <f aca="false">I36</f>
        <v>258.4</v>
      </c>
      <c r="J32" s="13" t="n">
        <f aca="false">J36</f>
        <v>258.4</v>
      </c>
      <c r="K32" s="13" t="n">
        <f aca="false">J32/I32*100</f>
        <v>100</v>
      </c>
      <c r="L32" s="24"/>
      <c r="M32" s="17"/>
    </row>
    <row r="33" customFormat="false" ht="30.8" hidden="false" customHeight="true" outlineLevel="0" collapsed="false">
      <c r="A33" s="23"/>
      <c r="B33" s="14"/>
      <c r="C33" s="14"/>
      <c r="D33" s="18"/>
      <c r="E33" s="18"/>
      <c r="F33" s="18"/>
      <c r="G33" s="18"/>
      <c r="H33" s="14" t="s">
        <v>40</v>
      </c>
      <c r="I33" s="13" t="n">
        <f aca="false">I37</f>
        <v>87.6</v>
      </c>
      <c r="J33" s="13" t="n">
        <f aca="false">J37</f>
        <v>87.6</v>
      </c>
      <c r="K33" s="13" t="n">
        <f aca="false">J33/I33*100</f>
        <v>100</v>
      </c>
      <c r="L33" s="24"/>
      <c r="M33" s="17"/>
    </row>
    <row r="34" customFormat="false" ht="29.85" hidden="false" customHeight="true" outlineLevel="0" collapsed="false">
      <c r="A34" s="25" t="s">
        <v>41</v>
      </c>
      <c r="B34" s="14" t="s">
        <v>42</v>
      </c>
      <c r="C34" s="14" t="s">
        <v>43</v>
      </c>
      <c r="D34" s="18" t="n">
        <v>43831</v>
      </c>
      <c r="E34" s="18" t="n">
        <v>44196</v>
      </c>
      <c r="F34" s="18" t="n">
        <v>43831</v>
      </c>
      <c r="G34" s="18" t="n">
        <v>44196</v>
      </c>
      <c r="H34" s="14" t="s">
        <v>17</v>
      </c>
      <c r="I34" s="13" t="n">
        <f aca="false">I35+I36+I37</f>
        <v>5255.4</v>
      </c>
      <c r="J34" s="13" t="n">
        <f aca="false">J35+J36+J37</f>
        <v>5255.4</v>
      </c>
      <c r="K34" s="13" t="n">
        <f aca="false">J34/I34*100</f>
        <v>100</v>
      </c>
      <c r="L34" s="14" t="s">
        <v>44</v>
      </c>
      <c r="M34" s="17" t="s">
        <v>33</v>
      </c>
    </row>
    <row r="35" customFormat="false" ht="25.85" hidden="false" customHeight="false" outlineLevel="0" collapsed="false">
      <c r="A35" s="26"/>
      <c r="B35" s="14"/>
      <c r="C35" s="14"/>
      <c r="D35" s="18"/>
      <c r="E35" s="18"/>
      <c r="F35" s="18"/>
      <c r="G35" s="18"/>
      <c r="H35" s="14" t="s">
        <v>18</v>
      </c>
      <c r="I35" s="13" t="n">
        <v>4909.4</v>
      </c>
      <c r="J35" s="13" t="n">
        <v>4909.4</v>
      </c>
      <c r="K35" s="13" t="n">
        <f aca="false">J35/I35*100</f>
        <v>100</v>
      </c>
      <c r="L35" s="14"/>
      <c r="M35" s="17"/>
    </row>
    <row r="36" customFormat="false" ht="25.85" hidden="false" customHeight="false" outlineLevel="0" collapsed="false">
      <c r="A36" s="27"/>
      <c r="B36" s="14"/>
      <c r="C36" s="14"/>
      <c r="D36" s="18"/>
      <c r="E36" s="18"/>
      <c r="F36" s="18"/>
      <c r="G36" s="18"/>
      <c r="H36" s="14" t="s">
        <v>19</v>
      </c>
      <c r="I36" s="13" t="n">
        <v>258.4</v>
      </c>
      <c r="J36" s="13" t="n">
        <v>258.4</v>
      </c>
      <c r="K36" s="13" t="n">
        <f aca="false">J36/I36*100</f>
        <v>100</v>
      </c>
      <c r="L36" s="14"/>
      <c r="M36" s="17"/>
    </row>
    <row r="37" customFormat="false" ht="78.6" hidden="false" customHeight="true" outlineLevel="0" collapsed="false">
      <c r="A37" s="27"/>
      <c r="B37" s="14"/>
      <c r="C37" s="14"/>
      <c r="D37" s="18"/>
      <c r="E37" s="18"/>
      <c r="F37" s="18"/>
      <c r="G37" s="18"/>
      <c r="H37" s="14" t="s">
        <v>20</v>
      </c>
      <c r="I37" s="13" t="n">
        <v>87.6</v>
      </c>
      <c r="J37" s="21" t="n">
        <v>87.6</v>
      </c>
      <c r="K37" s="13" t="n">
        <f aca="false">J37/I37*100</f>
        <v>100</v>
      </c>
      <c r="L37" s="14"/>
      <c r="M37" s="17"/>
    </row>
    <row r="38" customFormat="false" ht="32.3" hidden="false" customHeight="true" outlineLevel="0" collapsed="false">
      <c r="A38" s="28" t="s">
        <v>45</v>
      </c>
      <c r="B38" s="14" t="s">
        <v>46</v>
      </c>
      <c r="C38" s="14" t="s">
        <v>47</v>
      </c>
      <c r="D38" s="18" t="n">
        <v>43831</v>
      </c>
      <c r="E38" s="18" t="n">
        <v>44926</v>
      </c>
      <c r="F38" s="18" t="n">
        <v>43831</v>
      </c>
      <c r="G38" s="18"/>
      <c r="H38" s="14" t="s">
        <v>17</v>
      </c>
      <c r="I38" s="13" t="n">
        <f aca="false">I39+I40</f>
        <v>2100</v>
      </c>
      <c r="J38" s="13" t="n">
        <f aca="false">J39+J40</f>
        <v>2100</v>
      </c>
      <c r="K38" s="13" t="n">
        <f aca="false">J38/I38*100</f>
        <v>100</v>
      </c>
      <c r="L38" s="29"/>
      <c r="M38" s="17"/>
    </row>
    <row r="39" customFormat="false" ht="25.85" hidden="false" customHeight="false" outlineLevel="0" collapsed="false">
      <c r="A39" s="28"/>
      <c r="B39" s="14"/>
      <c r="C39" s="14"/>
      <c r="D39" s="18"/>
      <c r="E39" s="18"/>
      <c r="F39" s="18"/>
      <c r="G39" s="18"/>
      <c r="H39" s="14" t="s">
        <v>19</v>
      </c>
      <c r="I39" s="13" t="n">
        <f aca="false">I42</f>
        <v>1470</v>
      </c>
      <c r="J39" s="13" t="n">
        <f aca="false">J42</f>
        <v>1470</v>
      </c>
      <c r="K39" s="13" t="n">
        <f aca="false">J39/I39*100</f>
        <v>100</v>
      </c>
      <c r="L39" s="29"/>
      <c r="M39" s="17"/>
    </row>
    <row r="40" customFormat="false" ht="41.75" hidden="false" customHeight="true" outlineLevel="0" collapsed="false">
      <c r="A40" s="28"/>
      <c r="B40" s="14"/>
      <c r="C40" s="14"/>
      <c r="D40" s="18"/>
      <c r="E40" s="18"/>
      <c r="F40" s="18"/>
      <c r="G40" s="18"/>
      <c r="H40" s="14" t="s">
        <v>20</v>
      </c>
      <c r="I40" s="13" t="n">
        <f aca="false">I43</f>
        <v>630</v>
      </c>
      <c r="J40" s="13" t="n">
        <f aca="false">J43</f>
        <v>630</v>
      </c>
      <c r="K40" s="13" t="n">
        <f aca="false">J40/I40*100</f>
        <v>100</v>
      </c>
      <c r="L40" s="29"/>
      <c r="M40" s="17"/>
    </row>
    <row r="41" customFormat="false" ht="26.5" hidden="false" customHeight="true" outlineLevel="0" collapsed="false">
      <c r="A41" s="28" t="s">
        <v>48</v>
      </c>
      <c r="B41" s="14" t="s">
        <v>49</v>
      </c>
      <c r="C41" s="15" t="s">
        <v>47</v>
      </c>
      <c r="D41" s="18" t="n">
        <v>43831</v>
      </c>
      <c r="E41" s="18" t="n">
        <v>44196</v>
      </c>
      <c r="F41" s="18" t="n">
        <v>43831</v>
      </c>
      <c r="G41" s="18" t="n">
        <v>44196</v>
      </c>
      <c r="H41" s="14" t="s">
        <v>17</v>
      </c>
      <c r="I41" s="13" t="n">
        <f aca="false">I42+I43</f>
        <v>2100</v>
      </c>
      <c r="J41" s="13" t="n">
        <f aca="false">J42+J43</f>
        <v>2100</v>
      </c>
      <c r="K41" s="13" t="n">
        <f aca="false">J41/I41*100</f>
        <v>100</v>
      </c>
      <c r="L41" s="15" t="s">
        <v>50</v>
      </c>
      <c r="M41" s="17" t="s">
        <v>33</v>
      </c>
    </row>
    <row r="42" customFormat="false" ht="25.85" hidden="false" customHeight="false" outlineLevel="0" collapsed="false">
      <c r="A42" s="28"/>
      <c r="B42" s="14"/>
      <c r="C42" s="15"/>
      <c r="D42" s="18"/>
      <c r="E42" s="18"/>
      <c r="F42" s="18"/>
      <c r="G42" s="18"/>
      <c r="H42" s="14" t="s">
        <v>19</v>
      </c>
      <c r="I42" s="13" t="n">
        <f aca="false">2100-630</f>
        <v>1470</v>
      </c>
      <c r="J42" s="13" t="n">
        <f aca="false">2100-630</f>
        <v>1470</v>
      </c>
      <c r="K42" s="13" t="n">
        <f aca="false">J42/I42*100</f>
        <v>100</v>
      </c>
      <c r="L42" s="15"/>
      <c r="M42" s="17"/>
    </row>
    <row r="43" customFormat="false" ht="38.1" hidden="false" customHeight="true" outlineLevel="0" collapsed="false">
      <c r="A43" s="28"/>
      <c r="B43" s="14"/>
      <c r="C43" s="15"/>
      <c r="D43" s="18"/>
      <c r="E43" s="18"/>
      <c r="F43" s="18"/>
      <c r="G43" s="18"/>
      <c r="H43" s="14" t="s">
        <v>20</v>
      </c>
      <c r="I43" s="13" t="n">
        <v>630</v>
      </c>
      <c r="J43" s="21" t="n">
        <v>630</v>
      </c>
      <c r="K43" s="13" t="n">
        <f aca="false">J43/I43*100</f>
        <v>100</v>
      </c>
      <c r="L43" s="15"/>
      <c r="M43" s="17"/>
    </row>
    <row r="44" customFormat="false" ht="25.7" hidden="false" customHeight="true" outlineLevel="0" collapsed="false">
      <c r="A44" s="28" t="s">
        <v>51</v>
      </c>
      <c r="B44" s="14" t="s">
        <v>52</v>
      </c>
      <c r="C44" s="14" t="s">
        <v>53</v>
      </c>
      <c r="D44" s="18" t="n">
        <v>43831</v>
      </c>
      <c r="E44" s="18" t="n">
        <v>44561</v>
      </c>
      <c r="F44" s="18" t="n">
        <v>43831</v>
      </c>
      <c r="G44" s="18"/>
      <c r="H44" s="14" t="s">
        <v>17</v>
      </c>
      <c r="I44" s="13" t="n">
        <f aca="false">I45+I46+I47</f>
        <v>1770.6</v>
      </c>
      <c r="J44" s="13" t="n">
        <f aca="false">J45+J46+J47</f>
        <v>1770.6</v>
      </c>
      <c r="K44" s="13" t="n">
        <f aca="false">J44/I44*100</f>
        <v>100</v>
      </c>
      <c r="L44" s="30"/>
      <c r="M44" s="17"/>
    </row>
    <row r="45" customFormat="false" ht="25.85" hidden="false" customHeight="false" outlineLevel="0" collapsed="false">
      <c r="A45" s="28"/>
      <c r="B45" s="14"/>
      <c r="C45" s="14"/>
      <c r="D45" s="18"/>
      <c r="E45" s="18"/>
      <c r="F45" s="18"/>
      <c r="G45" s="18"/>
      <c r="H45" s="14" t="s">
        <v>18</v>
      </c>
      <c r="I45" s="13" t="n">
        <f aca="false">I49</f>
        <v>1569.1</v>
      </c>
      <c r="J45" s="13" t="n">
        <f aca="false">J49</f>
        <v>1569.1</v>
      </c>
      <c r="K45" s="13" t="n">
        <f aca="false">J45/I45*100</f>
        <v>100</v>
      </c>
      <c r="L45" s="30"/>
      <c r="M45" s="17"/>
    </row>
    <row r="46" customFormat="false" ht="25.85" hidden="false" customHeight="false" outlineLevel="0" collapsed="false">
      <c r="A46" s="28"/>
      <c r="B46" s="14"/>
      <c r="C46" s="14"/>
      <c r="D46" s="18"/>
      <c r="E46" s="18"/>
      <c r="F46" s="18"/>
      <c r="G46" s="18"/>
      <c r="H46" s="14" t="s">
        <v>19</v>
      </c>
      <c r="I46" s="13" t="n">
        <f aca="false">I50</f>
        <v>82.6</v>
      </c>
      <c r="J46" s="13" t="n">
        <f aca="false">J50</f>
        <v>82.6</v>
      </c>
      <c r="K46" s="13" t="n">
        <f aca="false">J46/I46*100</f>
        <v>100</v>
      </c>
      <c r="L46" s="30"/>
      <c r="M46" s="17"/>
    </row>
    <row r="47" customFormat="false" ht="29.85" hidden="false" customHeight="true" outlineLevel="0" collapsed="false">
      <c r="A47" s="28"/>
      <c r="B47" s="14"/>
      <c r="C47" s="14"/>
      <c r="D47" s="18"/>
      <c r="E47" s="18"/>
      <c r="F47" s="18"/>
      <c r="G47" s="18"/>
      <c r="H47" s="14" t="s">
        <v>20</v>
      </c>
      <c r="I47" s="13" t="n">
        <f aca="false">I51</f>
        <v>118.9</v>
      </c>
      <c r="J47" s="13" t="n">
        <f aca="false">J51</f>
        <v>118.9</v>
      </c>
      <c r="K47" s="13" t="n">
        <f aca="false">J47/I47*100</f>
        <v>100</v>
      </c>
      <c r="L47" s="30"/>
      <c r="M47" s="17"/>
    </row>
    <row r="48" customFormat="false" ht="23.2" hidden="false" customHeight="true" outlineLevel="0" collapsed="false">
      <c r="A48" s="28" t="s">
        <v>54</v>
      </c>
      <c r="B48" s="14" t="s">
        <v>55</v>
      </c>
      <c r="C48" s="14" t="s">
        <v>53</v>
      </c>
      <c r="D48" s="18" t="n">
        <v>43831</v>
      </c>
      <c r="E48" s="18" t="n">
        <v>44196</v>
      </c>
      <c r="F48" s="18" t="n">
        <v>43831</v>
      </c>
      <c r="G48" s="18" t="n">
        <v>44196</v>
      </c>
      <c r="H48" s="14" t="s">
        <v>17</v>
      </c>
      <c r="I48" s="13" t="n">
        <f aca="false">I49+I50+I51</f>
        <v>1770.6</v>
      </c>
      <c r="J48" s="13" t="n">
        <f aca="false">J49+J50+J51</f>
        <v>1770.6</v>
      </c>
      <c r="K48" s="13" t="n">
        <f aca="false">J48/I48*100</f>
        <v>100</v>
      </c>
      <c r="L48" s="15" t="s">
        <v>56</v>
      </c>
      <c r="M48" s="17" t="s">
        <v>33</v>
      </c>
    </row>
    <row r="49" customFormat="false" ht="25.85" hidden="false" customHeight="false" outlineLevel="0" collapsed="false">
      <c r="A49" s="28"/>
      <c r="B49" s="14"/>
      <c r="C49" s="14"/>
      <c r="D49" s="18"/>
      <c r="E49" s="18"/>
      <c r="F49" s="18"/>
      <c r="G49" s="18"/>
      <c r="H49" s="14" t="s">
        <v>18</v>
      </c>
      <c r="I49" s="13" t="n">
        <v>1569.1</v>
      </c>
      <c r="J49" s="13" t="n">
        <v>1569.1</v>
      </c>
      <c r="K49" s="13" t="n">
        <f aca="false">J49/I49*100</f>
        <v>100</v>
      </c>
      <c r="L49" s="15"/>
      <c r="M49" s="17"/>
    </row>
    <row r="50" customFormat="false" ht="25.85" hidden="false" customHeight="false" outlineLevel="0" collapsed="false">
      <c r="A50" s="28"/>
      <c r="B50" s="14"/>
      <c r="C50" s="14"/>
      <c r="D50" s="18"/>
      <c r="E50" s="18"/>
      <c r="F50" s="18"/>
      <c r="G50" s="18"/>
      <c r="H50" s="14" t="s">
        <v>19</v>
      </c>
      <c r="I50" s="13" t="n">
        <v>82.6</v>
      </c>
      <c r="J50" s="13" t="n">
        <v>82.6</v>
      </c>
      <c r="K50" s="13" t="n">
        <f aca="false">J50/I50*100</f>
        <v>100</v>
      </c>
      <c r="L50" s="15"/>
      <c r="M50" s="17"/>
    </row>
    <row r="51" customFormat="false" ht="29" hidden="false" customHeight="true" outlineLevel="0" collapsed="false">
      <c r="A51" s="28"/>
      <c r="B51" s="14"/>
      <c r="C51" s="14"/>
      <c r="D51" s="18"/>
      <c r="E51" s="18"/>
      <c r="F51" s="18"/>
      <c r="G51" s="18"/>
      <c r="H51" s="14" t="s">
        <v>20</v>
      </c>
      <c r="I51" s="13" t="n">
        <v>118.9</v>
      </c>
      <c r="J51" s="21" t="n">
        <v>118.9</v>
      </c>
      <c r="K51" s="13" t="n">
        <f aca="false">J51/I51*100</f>
        <v>100</v>
      </c>
      <c r="L51" s="15"/>
      <c r="M51" s="17"/>
    </row>
    <row r="52" customFormat="false" ht="24.85" hidden="false" customHeight="true" outlineLevel="0" collapsed="false">
      <c r="A52" s="23" t="s">
        <v>57</v>
      </c>
      <c r="B52" s="15" t="s">
        <v>58</v>
      </c>
      <c r="C52" s="15" t="s">
        <v>59</v>
      </c>
      <c r="D52" s="19" t="n">
        <v>43831</v>
      </c>
      <c r="E52" s="19" t="n">
        <v>44196</v>
      </c>
      <c r="F52" s="19" t="n">
        <v>43831</v>
      </c>
      <c r="G52" s="19" t="n">
        <v>44196</v>
      </c>
      <c r="H52" s="15" t="s">
        <v>17</v>
      </c>
      <c r="I52" s="21" t="n">
        <f aca="false">I53+I54</f>
        <v>42100.4</v>
      </c>
      <c r="J52" s="21" t="n">
        <f aca="false">J53+J54</f>
        <v>39825.1</v>
      </c>
      <c r="K52" s="13" t="n">
        <f aca="false">J52/I52*100</f>
        <v>94.5955382846719</v>
      </c>
      <c r="L52" s="31" t="s">
        <v>60</v>
      </c>
      <c r="M52" s="17"/>
    </row>
    <row r="53" customFormat="false" ht="25.85" hidden="false" customHeight="false" outlineLevel="0" collapsed="false">
      <c r="A53" s="23"/>
      <c r="B53" s="15"/>
      <c r="C53" s="15"/>
      <c r="D53" s="19"/>
      <c r="E53" s="19"/>
      <c r="F53" s="19"/>
      <c r="G53" s="19"/>
      <c r="H53" s="15" t="s">
        <v>18</v>
      </c>
      <c r="I53" s="21" t="n">
        <f aca="false">I57+I55</f>
        <v>17150.5</v>
      </c>
      <c r="J53" s="21" t="n">
        <f aca="false">J57+J55</f>
        <v>16980.22</v>
      </c>
      <c r="K53" s="13" t="n">
        <f aca="false">J53/I53*100</f>
        <v>99.0071426489024</v>
      </c>
      <c r="L53" s="31"/>
      <c r="M53" s="17"/>
    </row>
    <row r="54" customFormat="false" ht="34.5" hidden="false" customHeight="true" outlineLevel="0" collapsed="false">
      <c r="A54" s="23"/>
      <c r="B54" s="15"/>
      <c r="C54" s="15"/>
      <c r="D54" s="19"/>
      <c r="E54" s="19"/>
      <c r="F54" s="19"/>
      <c r="G54" s="19"/>
      <c r="H54" s="15" t="s">
        <v>19</v>
      </c>
      <c r="I54" s="21" t="n">
        <f aca="false">I58+I63</f>
        <v>24949.9</v>
      </c>
      <c r="J54" s="21" t="n">
        <f aca="false">J58+J63</f>
        <v>22844.88</v>
      </c>
      <c r="K54" s="13" t="n">
        <f aca="false">J54/I54*100</f>
        <v>91.5630122766023</v>
      </c>
      <c r="L54" s="31"/>
      <c r="M54" s="17"/>
    </row>
    <row r="55" customFormat="false" ht="162.5" hidden="false" customHeight="true" outlineLevel="0" collapsed="false">
      <c r="A55" s="12" t="s">
        <v>61</v>
      </c>
      <c r="B55" s="14" t="s">
        <v>62</v>
      </c>
      <c r="C55" s="14" t="s">
        <v>63</v>
      </c>
      <c r="D55" s="18" t="n">
        <v>43831</v>
      </c>
      <c r="E55" s="18" t="n">
        <v>44196</v>
      </c>
      <c r="F55" s="18" t="n">
        <v>43831</v>
      </c>
      <c r="G55" s="18" t="n">
        <v>44196</v>
      </c>
      <c r="H55" s="14" t="s">
        <v>18</v>
      </c>
      <c r="I55" s="13" t="n">
        <v>83.1</v>
      </c>
      <c r="J55" s="13" t="n">
        <v>83</v>
      </c>
      <c r="K55" s="13" t="n">
        <f aca="false">J55/I55*100</f>
        <v>99.8796630565584</v>
      </c>
      <c r="L55" s="14" t="s">
        <v>64</v>
      </c>
      <c r="M55" s="14" t="s">
        <v>33</v>
      </c>
    </row>
    <row r="56" customFormat="false" ht="25.7" hidden="false" customHeight="true" outlineLevel="0" collapsed="false">
      <c r="A56" s="32" t="s">
        <v>65</v>
      </c>
      <c r="B56" s="14" t="s">
        <v>66</v>
      </c>
      <c r="C56" s="14" t="s">
        <v>67</v>
      </c>
      <c r="D56" s="19" t="n">
        <v>43831</v>
      </c>
      <c r="E56" s="19" t="n">
        <v>44196</v>
      </c>
      <c r="F56" s="19" t="n">
        <v>43831</v>
      </c>
      <c r="G56" s="19" t="n">
        <v>44196</v>
      </c>
      <c r="H56" s="15" t="s">
        <v>17</v>
      </c>
      <c r="I56" s="21" t="n">
        <f aca="false">I57+I58</f>
        <v>22788</v>
      </c>
      <c r="J56" s="21" t="n">
        <f aca="false">J57+J58</f>
        <v>20587.55</v>
      </c>
      <c r="K56" s="13" t="n">
        <f aca="false">J56/I56*100</f>
        <v>90.3438213094611</v>
      </c>
      <c r="L56" s="31"/>
      <c r="M56" s="17"/>
    </row>
    <row r="57" customFormat="false" ht="25.85" hidden="false" customHeight="false" outlineLevel="0" collapsed="false">
      <c r="A57" s="32"/>
      <c r="B57" s="14"/>
      <c r="C57" s="14"/>
      <c r="D57" s="19"/>
      <c r="E57" s="19"/>
      <c r="F57" s="19"/>
      <c r="G57" s="19"/>
      <c r="H57" s="15" t="s">
        <v>18</v>
      </c>
      <c r="I57" s="21" t="n">
        <f aca="false">I60</f>
        <v>17067.4</v>
      </c>
      <c r="J57" s="21" t="n">
        <f aca="false">J60</f>
        <v>16897.22</v>
      </c>
      <c r="K57" s="13" t="n">
        <f aca="false">J57/I57*100</f>
        <v>99.002894406881</v>
      </c>
      <c r="L57" s="31"/>
      <c r="M57" s="17"/>
    </row>
    <row r="58" customFormat="false" ht="64.65" hidden="false" customHeight="true" outlineLevel="0" collapsed="false">
      <c r="A58" s="32"/>
      <c r="B58" s="14"/>
      <c r="C58" s="14"/>
      <c r="D58" s="19"/>
      <c r="E58" s="19"/>
      <c r="F58" s="19"/>
      <c r="G58" s="19"/>
      <c r="H58" s="15" t="s">
        <v>19</v>
      </c>
      <c r="I58" s="21" t="n">
        <f aca="false">I61+I62</f>
        <v>5720.6</v>
      </c>
      <c r="J58" s="21" t="n">
        <f aca="false">J61+J62</f>
        <v>3690.33</v>
      </c>
      <c r="K58" s="13" t="n">
        <f aca="false">J58/I58*100</f>
        <v>64.5094920113275</v>
      </c>
      <c r="L58" s="31"/>
      <c r="M58" s="17"/>
    </row>
    <row r="59" customFormat="false" ht="21.55" hidden="false" customHeight="true" outlineLevel="0" collapsed="false">
      <c r="A59" s="28" t="s">
        <v>68</v>
      </c>
      <c r="B59" s="15" t="s">
        <v>69</v>
      </c>
      <c r="C59" s="14" t="s">
        <v>70</v>
      </c>
      <c r="D59" s="18" t="n">
        <v>43831</v>
      </c>
      <c r="E59" s="18" t="n">
        <v>44196</v>
      </c>
      <c r="F59" s="18" t="n">
        <v>43831</v>
      </c>
      <c r="G59" s="18" t="n">
        <v>44196</v>
      </c>
      <c r="H59" s="15" t="s">
        <v>17</v>
      </c>
      <c r="I59" s="21" t="n">
        <f aca="false">I60+I61</f>
        <v>19787.6</v>
      </c>
      <c r="J59" s="21" t="n">
        <f aca="false">J60+J61</f>
        <v>19603.94</v>
      </c>
      <c r="K59" s="13" t="n">
        <f aca="false">J59/I59*100</f>
        <v>99.0718429723665</v>
      </c>
      <c r="L59" s="14" t="s">
        <v>71</v>
      </c>
      <c r="M59" s="17" t="s">
        <v>33</v>
      </c>
    </row>
    <row r="60" customFormat="false" ht="36" hidden="false" customHeight="true" outlineLevel="0" collapsed="false">
      <c r="A60" s="28"/>
      <c r="B60" s="15"/>
      <c r="C60" s="14"/>
      <c r="D60" s="18"/>
      <c r="E60" s="18"/>
      <c r="F60" s="18"/>
      <c r="G60" s="18"/>
      <c r="H60" s="14" t="s">
        <v>18</v>
      </c>
      <c r="I60" s="13" t="n">
        <v>17067.4</v>
      </c>
      <c r="J60" s="13" t="n">
        <v>16897.22</v>
      </c>
      <c r="K60" s="13" t="n">
        <f aca="false">J60/I60*100</f>
        <v>99.002894406881</v>
      </c>
      <c r="L60" s="14"/>
      <c r="M60" s="17"/>
    </row>
    <row r="61" customFormat="false" ht="357.35" hidden="false" customHeight="true" outlineLevel="0" collapsed="false">
      <c r="A61" s="28"/>
      <c r="B61" s="15"/>
      <c r="C61" s="14"/>
      <c r="D61" s="18"/>
      <c r="E61" s="18"/>
      <c r="F61" s="18"/>
      <c r="G61" s="18"/>
      <c r="H61" s="14" t="s">
        <v>19</v>
      </c>
      <c r="I61" s="13" t="n">
        <f aca="false">2630.2+90</f>
        <v>2720.2</v>
      </c>
      <c r="J61" s="13" t="n">
        <v>2706.72</v>
      </c>
      <c r="K61" s="13" t="n">
        <f aca="false">J61/I61*100</f>
        <v>99.5044482023381</v>
      </c>
      <c r="L61" s="14"/>
      <c r="M61" s="17"/>
    </row>
    <row r="62" customFormat="false" ht="136.8" hidden="false" customHeight="true" outlineLevel="0" collapsed="false">
      <c r="A62" s="12" t="s">
        <v>72</v>
      </c>
      <c r="B62" s="14" t="s">
        <v>73</v>
      </c>
      <c r="C62" s="14" t="s">
        <v>74</v>
      </c>
      <c r="D62" s="18" t="n">
        <v>43466</v>
      </c>
      <c r="E62" s="18" t="n">
        <v>44196</v>
      </c>
      <c r="F62" s="18" t="n">
        <v>43466</v>
      </c>
      <c r="G62" s="18"/>
      <c r="H62" s="14" t="s">
        <v>19</v>
      </c>
      <c r="I62" s="13" t="n">
        <f aca="false">2016.4+984</f>
        <v>3000.4</v>
      </c>
      <c r="J62" s="13" t="n">
        <v>983.61</v>
      </c>
      <c r="K62" s="13" t="n">
        <f aca="false">J62/I62*100</f>
        <v>32.7826289828023</v>
      </c>
      <c r="L62" s="20" t="s">
        <v>75</v>
      </c>
      <c r="M62" s="14" t="s">
        <v>76</v>
      </c>
    </row>
    <row r="63" customFormat="false" ht="145.9" hidden="false" customHeight="true" outlineLevel="0" collapsed="false">
      <c r="A63" s="12" t="s">
        <v>77</v>
      </c>
      <c r="B63" s="14" t="s">
        <v>78</v>
      </c>
      <c r="C63" s="14" t="s">
        <v>79</v>
      </c>
      <c r="D63" s="18" t="n">
        <v>43831</v>
      </c>
      <c r="E63" s="18" t="n">
        <v>44196</v>
      </c>
      <c r="F63" s="18" t="n">
        <v>43831</v>
      </c>
      <c r="G63" s="18" t="n">
        <v>44196</v>
      </c>
      <c r="H63" s="14" t="s">
        <v>19</v>
      </c>
      <c r="I63" s="13" t="n">
        <f aca="false">19229.3</f>
        <v>19229.3</v>
      </c>
      <c r="J63" s="13" t="n">
        <v>19154.55</v>
      </c>
      <c r="K63" s="13" t="n">
        <f aca="false">J63/I63*100</f>
        <v>99.611270301051</v>
      </c>
      <c r="L63" s="20" t="s">
        <v>80</v>
      </c>
      <c r="M63" s="14" t="s">
        <v>33</v>
      </c>
    </row>
    <row r="64" customFormat="false" ht="23.7" hidden="false" customHeight="true" outlineLevel="0" collapsed="false">
      <c r="A64" s="23" t="s">
        <v>81</v>
      </c>
      <c r="B64" s="33" t="s">
        <v>82</v>
      </c>
      <c r="C64" s="15" t="s">
        <v>83</v>
      </c>
      <c r="D64" s="18" t="n">
        <v>43831</v>
      </c>
      <c r="E64" s="19" t="n">
        <v>45657</v>
      </c>
      <c r="F64" s="18" t="n">
        <v>43831</v>
      </c>
      <c r="G64" s="19"/>
      <c r="H64" s="15" t="s">
        <v>17</v>
      </c>
      <c r="I64" s="21" t="n">
        <f aca="false">I65+I66+I67</f>
        <v>378024.63</v>
      </c>
      <c r="J64" s="21" t="n">
        <f aca="false">J65+J66+J67</f>
        <v>419216.6</v>
      </c>
      <c r="K64" s="13" t="n">
        <f aca="false">J64/I64*100</f>
        <v>110.896636549846</v>
      </c>
      <c r="L64" s="34"/>
      <c r="M64" s="17"/>
    </row>
    <row r="65" customFormat="false" ht="25.85" hidden="false" customHeight="false" outlineLevel="0" collapsed="false">
      <c r="A65" s="23"/>
      <c r="B65" s="33"/>
      <c r="C65" s="15"/>
      <c r="D65" s="18"/>
      <c r="E65" s="19"/>
      <c r="F65" s="18"/>
      <c r="G65" s="19"/>
      <c r="H65" s="15" t="s">
        <v>19</v>
      </c>
      <c r="I65" s="21" t="n">
        <f aca="false">I76</f>
        <v>16402.8</v>
      </c>
      <c r="J65" s="21" t="n">
        <f aca="false">J76</f>
        <v>16328.56</v>
      </c>
      <c r="K65" s="13" t="n">
        <f aca="false">J65/I65*100</f>
        <v>99.5473943473065</v>
      </c>
      <c r="L65" s="34"/>
      <c r="M65" s="17"/>
    </row>
    <row r="66" customFormat="false" ht="28.05" hidden="false" customHeight="true" outlineLevel="0" collapsed="false">
      <c r="A66" s="23"/>
      <c r="B66" s="33"/>
      <c r="C66" s="15"/>
      <c r="D66" s="18"/>
      <c r="E66" s="19"/>
      <c r="F66" s="18"/>
      <c r="G66" s="19"/>
      <c r="H66" s="15" t="s">
        <v>20</v>
      </c>
      <c r="I66" s="21" t="n">
        <f aca="false">I77</f>
        <v>4128.2</v>
      </c>
      <c r="J66" s="21" t="n">
        <f aca="false">J77</f>
        <v>4579.25</v>
      </c>
      <c r="K66" s="13" t="n">
        <f aca="false">J66/I66*100</f>
        <v>110.926069473378</v>
      </c>
      <c r="L66" s="34"/>
      <c r="M66" s="17"/>
    </row>
    <row r="67" customFormat="false" ht="129.9" hidden="false" customHeight="true" outlineLevel="0" collapsed="false">
      <c r="A67" s="23"/>
      <c r="B67" s="33"/>
      <c r="C67" s="15"/>
      <c r="D67" s="18"/>
      <c r="E67" s="19"/>
      <c r="F67" s="18"/>
      <c r="G67" s="19"/>
      <c r="H67" s="15" t="s">
        <v>21</v>
      </c>
      <c r="I67" s="21" t="n">
        <f aca="false">I78</f>
        <v>357493.63</v>
      </c>
      <c r="J67" s="21" t="n">
        <f aca="false">J78</f>
        <v>398308.79</v>
      </c>
      <c r="K67" s="13" t="n">
        <f aca="false">J67/I67*100</f>
        <v>111.417031402769</v>
      </c>
      <c r="L67" s="34"/>
      <c r="M67" s="17"/>
    </row>
    <row r="68" customFormat="false" ht="133.45" hidden="false" customHeight="true" outlineLevel="0" collapsed="false">
      <c r="A68" s="23" t="s">
        <v>84</v>
      </c>
      <c r="B68" s="15" t="s">
        <v>85</v>
      </c>
      <c r="C68" s="15" t="s">
        <v>86</v>
      </c>
      <c r="D68" s="19" t="n">
        <v>43831</v>
      </c>
      <c r="E68" s="19" t="n">
        <v>44196</v>
      </c>
      <c r="F68" s="19" t="n">
        <v>43831</v>
      </c>
      <c r="G68" s="19" t="n">
        <v>44196</v>
      </c>
      <c r="H68" s="15" t="s">
        <v>87</v>
      </c>
      <c r="I68" s="21" t="s">
        <v>88</v>
      </c>
      <c r="J68" s="21" t="s">
        <v>88</v>
      </c>
      <c r="K68" s="21" t="s">
        <v>88</v>
      </c>
      <c r="L68" s="30"/>
      <c r="M68" s="14"/>
    </row>
    <row r="69" s="36" customFormat="true" ht="114.1" hidden="false" customHeight="true" outlineLevel="0" collapsed="false">
      <c r="A69" s="23" t="s">
        <v>89</v>
      </c>
      <c r="B69" s="15" t="s">
        <v>90</v>
      </c>
      <c r="C69" s="15" t="s">
        <v>91</v>
      </c>
      <c r="D69" s="23" t="s">
        <v>92</v>
      </c>
      <c r="E69" s="19" t="n">
        <v>44196</v>
      </c>
      <c r="F69" s="23" t="s">
        <v>92</v>
      </c>
      <c r="G69" s="19" t="n">
        <v>44196</v>
      </c>
      <c r="H69" s="15" t="s">
        <v>87</v>
      </c>
      <c r="I69" s="21" t="s">
        <v>88</v>
      </c>
      <c r="J69" s="21" t="s">
        <v>88</v>
      </c>
      <c r="K69" s="21" t="s">
        <v>88</v>
      </c>
      <c r="L69" s="15" t="s">
        <v>93</v>
      </c>
      <c r="M69" s="35" t="s">
        <v>33</v>
      </c>
    </row>
    <row r="70" s="37" customFormat="true" ht="126.4" hidden="false" customHeight="true" outlineLevel="0" collapsed="false">
      <c r="A70" s="23" t="s">
        <v>94</v>
      </c>
      <c r="B70" s="15" t="s">
        <v>95</v>
      </c>
      <c r="C70" s="15" t="s">
        <v>91</v>
      </c>
      <c r="D70" s="23" t="s">
        <v>92</v>
      </c>
      <c r="E70" s="19" t="n">
        <v>44196</v>
      </c>
      <c r="F70" s="23" t="s">
        <v>92</v>
      </c>
      <c r="G70" s="19" t="n">
        <v>44196</v>
      </c>
      <c r="H70" s="15" t="s">
        <v>87</v>
      </c>
      <c r="I70" s="21" t="s">
        <v>88</v>
      </c>
      <c r="J70" s="21" t="s">
        <v>88</v>
      </c>
      <c r="K70" s="21" t="s">
        <v>88</v>
      </c>
      <c r="L70" s="15" t="s">
        <v>96</v>
      </c>
      <c r="M70" s="35" t="s">
        <v>33</v>
      </c>
      <c r="N70" s="36"/>
      <c r="O70" s="36"/>
      <c r="P70" s="36"/>
    </row>
    <row r="71" customFormat="false" ht="71.1" hidden="false" customHeight="true" outlineLevel="0" collapsed="false">
      <c r="A71" s="23" t="s">
        <v>97</v>
      </c>
      <c r="B71" s="15" t="s">
        <v>98</v>
      </c>
      <c r="C71" s="15" t="s">
        <v>86</v>
      </c>
      <c r="D71" s="23" t="s">
        <v>92</v>
      </c>
      <c r="E71" s="19" t="n">
        <v>44196</v>
      </c>
      <c r="F71" s="23" t="s">
        <v>92</v>
      </c>
      <c r="G71" s="19" t="n">
        <v>44196</v>
      </c>
      <c r="H71" s="15" t="s">
        <v>87</v>
      </c>
      <c r="I71" s="21" t="s">
        <v>88</v>
      </c>
      <c r="J71" s="21" t="s">
        <v>88</v>
      </c>
      <c r="K71" s="21" t="s">
        <v>88</v>
      </c>
      <c r="L71" s="31"/>
      <c r="M71" s="14"/>
    </row>
    <row r="72" customFormat="false" ht="131.65" hidden="false" customHeight="true" outlineLevel="0" collapsed="false">
      <c r="A72" s="23" t="s">
        <v>99</v>
      </c>
      <c r="B72" s="15" t="s">
        <v>100</v>
      </c>
      <c r="C72" s="15" t="s">
        <v>86</v>
      </c>
      <c r="D72" s="23" t="s">
        <v>101</v>
      </c>
      <c r="E72" s="19" t="n">
        <v>44185</v>
      </c>
      <c r="F72" s="23" t="s">
        <v>101</v>
      </c>
      <c r="G72" s="19" t="n">
        <v>44185</v>
      </c>
      <c r="H72" s="15" t="s">
        <v>87</v>
      </c>
      <c r="I72" s="21" t="s">
        <v>88</v>
      </c>
      <c r="J72" s="21" t="s">
        <v>88</v>
      </c>
      <c r="K72" s="21" t="s">
        <v>88</v>
      </c>
      <c r="L72" s="15" t="s">
        <v>102</v>
      </c>
      <c r="M72" s="14" t="s">
        <v>33</v>
      </c>
    </row>
    <row r="73" customFormat="false" ht="148.35" hidden="false" customHeight="true" outlineLevel="0" collapsed="false">
      <c r="A73" s="23" t="s">
        <v>103</v>
      </c>
      <c r="B73" s="15" t="s">
        <v>104</v>
      </c>
      <c r="C73" s="15" t="s">
        <v>86</v>
      </c>
      <c r="D73" s="23" t="s">
        <v>92</v>
      </c>
      <c r="E73" s="19" t="n">
        <v>44196</v>
      </c>
      <c r="F73" s="23" t="s">
        <v>92</v>
      </c>
      <c r="G73" s="19" t="n">
        <v>44196</v>
      </c>
      <c r="H73" s="15" t="s">
        <v>87</v>
      </c>
      <c r="I73" s="21" t="s">
        <v>88</v>
      </c>
      <c r="J73" s="21" t="s">
        <v>88</v>
      </c>
      <c r="K73" s="21" t="s">
        <v>88</v>
      </c>
      <c r="L73" s="15" t="s">
        <v>105</v>
      </c>
      <c r="M73" s="14" t="s">
        <v>33</v>
      </c>
    </row>
    <row r="74" customFormat="false" ht="163.3" hidden="false" customHeight="true" outlineLevel="0" collapsed="false">
      <c r="A74" s="23" t="s">
        <v>106</v>
      </c>
      <c r="B74" s="15" t="s">
        <v>107</v>
      </c>
      <c r="C74" s="15" t="s">
        <v>86</v>
      </c>
      <c r="D74" s="23" t="s">
        <v>92</v>
      </c>
      <c r="E74" s="19" t="n">
        <v>44196</v>
      </c>
      <c r="F74" s="23" t="s">
        <v>92</v>
      </c>
      <c r="G74" s="19" t="n">
        <v>44196</v>
      </c>
      <c r="H74" s="15" t="s">
        <v>87</v>
      </c>
      <c r="I74" s="21" t="s">
        <v>88</v>
      </c>
      <c r="J74" s="21" t="s">
        <v>88</v>
      </c>
      <c r="K74" s="21" t="s">
        <v>88</v>
      </c>
      <c r="L74" s="15" t="s">
        <v>108</v>
      </c>
      <c r="M74" s="14" t="s">
        <v>33</v>
      </c>
    </row>
    <row r="75" customFormat="false" ht="25.35" hidden="false" customHeight="true" outlineLevel="0" collapsed="false">
      <c r="A75" s="23" t="s">
        <v>109</v>
      </c>
      <c r="B75" s="15" t="s">
        <v>110</v>
      </c>
      <c r="C75" s="15" t="s">
        <v>111</v>
      </c>
      <c r="D75" s="19" t="n">
        <v>43831</v>
      </c>
      <c r="E75" s="19" t="n">
        <v>44196</v>
      </c>
      <c r="F75" s="19" t="n">
        <v>43831</v>
      </c>
      <c r="G75" s="19" t="n">
        <v>44196</v>
      </c>
      <c r="H75" s="15" t="s">
        <v>17</v>
      </c>
      <c r="I75" s="21" t="n">
        <f aca="false">I76+I77+I78</f>
        <v>378024.63</v>
      </c>
      <c r="J75" s="21" t="n">
        <f aca="false">J76+J77+J78</f>
        <v>419216.6</v>
      </c>
      <c r="K75" s="13" t="n">
        <f aca="false">J75/I75*100</f>
        <v>110.896636549846</v>
      </c>
      <c r="L75" s="30"/>
      <c r="M75" s="17"/>
    </row>
    <row r="76" customFormat="false" ht="33" hidden="false" customHeight="true" outlineLevel="0" collapsed="false">
      <c r="A76" s="23"/>
      <c r="B76" s="15"/>
      <c r="C76" s="15"/>
      <c r="D76" s="19"/>
      <c r="E76" s="19"/>
      <c r="F76" s="19"/>
      <c r="G76" s="19"/>
      <c r="H76" s="15" t="s">
        <v>19</v>
      </c>
      <c r="I76" s="21" t="n">
        <f aca="false">I80</f>
        <v>16402.8</v>
      </c>
      <c r="J76" s="21" t="n">
        <f aca="false">J80</f>
        <v>16328.56</v>
      </c>
      <c r="K76" s="13" t="n">
        <f aca="false">J76/I76*100</f>
        <v>99.5473943473065</v>
      </c>
      <c r="L76" s="30"/>
      <c r="M76" s="17"/>
    </row>
    <row r="77" customFormat="false" ht="30.75" hidden="false" customHeight="true" outlineLevel="0" collapsed="false">
      <c r="A77" s="23"/>
      <c r="B77" s="15"/>
      <c r="C77" s="15"/>
      <c r="D77" s="19"/>
      <c r="E77" s="19"/>
      <c r="F77" s="19"/>
      <c r="G77" s="19"/>
      <c r="H77" s="15" t="s">
        <v>20</v>
      </c>
      <c r="I77" s="21" t="n">
        <f aca="false">I95+I81</f>
        <v>4128.2</v>
      </c>
      <c r="J77" s="21" t="n">
        <f aca="false">J95+J81</f>
        <v>4579.25</v>
      </c>
      <c r="K77" s="13" t="n">
        <f aca="false">J77/I77*100</f>
        <v>110.926069473378</v>
      </c>
      <c r="L77" s="30"/>
      <c r="M77" s="17"/>
    </row>
    <row r="78" customFormat="false" ht="137.25" hidden="false" customHeight="true" outlineLevel="0" collapsed="false">
      <c r="A78" s="23"/>
      <c r="B78" s="15"/>
      <c r="C78" s="15"/>
      <c r="D78" s="19"/>
      <c r="E78" s="19"/>
      <c r="F78" s="19"/>
      <c r="G78" s="19"/>
      <c r="H78" s="15" t="s">
        <v>21</v>
      </c>
      <c r="I78" s="21" t="n">
        <f aca="false">I82</f>
        <v>357493.63</v>
      </c>
      <c r="J78" s="21" t="n">
        <f aca="false">J82</f>
        <v>398308.79</v>
      </c>
      <c r="K78" s="13" t="n">
        <f aca="false">J78/I78*100</f>
        <v>111.417031402769</v>
      </c>
      <c r="L78" s="30"/>
      <c r="M78" s="17"/>
    </row>
    <row r="79" customFormat="false" ht="13.9" hidden="false" customHeight="true" outlineLevel="0" collapsed="false">
      <c r="A79" s="23" t="s">
        <v>112</v>
      </c>
      <c r="B79" s="15" t="s">
        <v>113</v>
      </c>
      <c r="C79" s="15" t="s">
        <v>114</v>
      </c>
      <c r="D79" s="19" t="n">
        <v>43831</v>
      </c>
      <c r="E79" s="19" t="n">
        <v>44196</v>
      </c>
      <c r="F79" s="19" t="n">
        <v>43831</v>
      </c>
      <c r="G79" s="19" t="n">
        <v>44196</v>
      </c>
      <c r="H79" s="15" t="s">
        <v>17</v>
      </c>
      <c r="I79" s="21" t="n">
        <f aca="false">I80+I82+I81</f>
        <v>374524.63</v>
      </c>
      <c r="J79" s="21" t="n">
        <f aca="false">J80+J82+J81</f>
        <v>415716.6</v>
      </c>
      <c r="K79" s="13" t="n">
        <f aca="false">J79/I79*100</f>
        <v>110.998467577419</v>
      </c>
      <c r="L79" s="30"/>
      <c r="M79" s="17"/>
    </row>
    <row r="80" customFormat="false" ht="25.85" hidden="false" customHeight="false" outlineLevel="0" collapsed="false">
      <c r="A80" s="23"/>
      <c r="B80" s="15"/>
      <c r="C80" s="15" t="s">
        <v>115</v>
      </c>
      <c r="D80" s="19"/>
      <c r="E80" s="19"/>
      <c r="F80" s="19"/>
      <c r="G80" s="19"/>
      <c r="H80" s="15" t="s">
        <v>19</v>
      </c>
      <c r="I80" s="21" t="n">
        <f aca="false">I83+I92</f>
        <v>16402.8</v>
      </c>
      <c r="J80" s="21" t="n">
        <f aca="false">J83+J92</f>
        <v>16328.56</v>
      </c>
      <c r="K80" s="13" t="n">
        <f aca="false">J80/I80*100</f>
        <v>99.5473943473065</v>
      </c>
      <c r="L80" s="30"/>
      <c r="M80" s="17"/>
    </row>
    <row r="81" customFormat="false" ht="13.9" hidden="false" customHeight="false" outlineLevel="0" collapsed="false">
      <c r="A81" s="23"/>
      <c r="B81" s="15"/>
      <c r="C81" s="15"/>
      <c r="D81" s="19"/>
      <c r="E81" s="19"/>
      <c r="F81" s="19"/>
      <c r="G81" s="19"/>
      <c r="H81" s="15" t="s">
        <v>20</v>
      </c>
      <c r="I81" s="21" t="n">
        <f aca="false">I93</f>
        <v>628.2</v>
      </c>
      <c r="J81" s="21" t="n">
        <f aca="false">J93</f>
        <v>1079.25</v>
      </c>
      <c r="K81" s="13" t="n">
        <f aca="false">J81/I81*100</f>
        <v>171.800382043935</v>
      </c>
      <c r="L81" s="30"/>
      <c r="M81" s="17"/>
    </row>
    <row r="82" customFormat="false" ht="153.75" hidden="false" customHeight="true" outlineLevel="0" collapsed="false">
      <c r="A82" s="23"/>
      <c r="B82" s="15"/>
      <c r="C82" s="15" t="s">
        <v>115</v>
      </c>
      <c r="D82" s="19"/>
      <c r="E82" s="19"/>
      <c r="F82" s="19"/>
      <c r="G82" s="19"/>
      <c r="H82" s="15" t="s">
        <v>116</v>
      </c>
      <c r="I82" s="21" t="n">
        <f aca="false">I84+I86</f>
        <v>357493.63</v>
      </c>
      <c r="J82" s="21" t="n">
        <f aca="false">J84+J86</f>
        <v>398308.79</v>
      </c>
      <c r="K82" s="13" t="n">
        <f aca="false">J82/I82*100</f>
        <v>111.417031402769</v>
      </c>
      <c r="L82" s="30"/>
      <c r="M82" s="17"/>
    </row>
    <row r="83" customFormat="false" ht="258.95" hidden="false" customHeight="true" outlineLevel="0" collapsed="false">
      <c r="A83" s="23" t="s">
        <v>117</v>
      </c>
      <c r="B83" s="15" t="s">
        <v>118</v>
      </c>
      <c r="C83" s="15" t="s">
        <v>86</v>
      </c>
      <c r="D83" s="19" t="n">
        <v>43612</v>
      </c>
      <c r="E83" s="19" t="n">
        <v>44074</v>
      </c>
      <c r="F83" s="19" t="n">
        <v>43612</v>
      </c>
      <c r="G83" s="19" t="n">
        <v>44074</v>
      </c>
      <c r="H83" s="15" t="s">
        <v>19</v>
      </c>
      <c r="I83" s="21" t="n">
        <v>5090.6</v>
      </c>
      <c r="J83" s="21" t="n">
        <v>5090.5</v>
      </c>
      <c r="K83" s="13" t="n">
        <f aca="false">J83/I83*100</f>
        <v>99.9980355950183</v>
      </c>
      <c r="L83" s="15" t="s">
        <v>119</v>
      </c>
      <c r="M83" s="14" t="s">
        <v>33</v>
      </c>
    </row>
    <row r="84" customFormat="false" ht="196.5" hidden="false" customHeight="true" outlineLevel="0" collapsed="false">
      <c r="A84" s="19" t="s">
        <v>120</v>
      </c>
      <c r="B84" s="15" t="s">
        <v>121</v>
      </c>
      <c r="C84" s="15" t="s">
        <v>122</v>
      </c>
      <c r="D84" s="23" t="s">
        <v>92</v>
      </c>
      <c r="E84" s="19" t="s">
        <v>123</v>
      </c>
      <c r="F84" s="23" t="s">
        <v>92</v>
      </c>
      <c r="G84" s="19" t="s">
        <v>123</v>
      </c>
      <c r="H84" s="15" t="s">
        <v>116</v>
      </c>
      <c r="I84" s="21" t="n">
        <f aca="false">9900+55981+3207</f>
        <v>69088</v>
      </c>
      <c r="J84" s="21" t="n">
        <v>126819.09</v>
      </c>
      <c r="K84" s="13" t="n">
        <f aca="false">J84/I84*100</f>
        <v>183.561674965262</v>
      </c>
      <c r="L84" s="15" t="s">
        <v>124</v>
      </c>
      <c r="M84" s="14" t="s">
        <v>33</v>
      </c>
    </row>
    <row r="85" customFormat="false" ht="136.95" hidden="false" customHeight="true" outlineLevel="0" collapsed="false">
      <c r="A85" s="23" t="s">
        <v>125</v>
      </c>
      <c r="B85" s="15" t="s">
        <v>126</v>
      </c>
      <c r="C85" s="15" t="s">
        <v>86</v>
      </c>
      <c r="D85" s="23" t="s">
        <v>92</v>
      </c>
      <c r="E85" s="19" t="s">
        <v>123</v>
      </c>
      <c r="F85" s="23" t="s">
        <v>92</v>
      </c>
      <c r="G85" s="19" t="s">
        <v>123</v>
      </c>
      <c r="H85" s="15" t="s">
        <v>87</v>
      </c>
      <c r="I85" s="21" t="s">
        <v>88</v>
      </c>
      <c r="J85" s="21" t="s">
        <v>88</v>
      </c>
      <c r="K85" s="21" t="s">
        <v>88</v>
      </c>
      <c r="L85" s="15" t="s">
        <v>127</v>
      </c>
      <c r="M85" s="14" t="s">
        <v>33</v>
      </c>
    </row>
    <row r="86" customFormat="false" ht="124.65" hidden="false" customHeight="true" outlineLevel="0" collapsed="false">
      <c r="A86" s="23" t="s">
        <v>128</v>
      </c>
      <c r="B86" s="15" t="s">
        <v>129</v>
      </c>
      <c r="C86" s="15" t="s">
        <v>130</v>
      </c>
      <c r="D86" s="19" t="n">
        <v>43831</v>
      </c>
      <c r="E86" s="19" t="s">
        <v>123</v>
      </c>
      <c r="F86" s="19" t="n">
        <v>43831</v>
      </c>
      <c r="G86" s="19" t="s">
        <v>123</v>
      </c>
      <c r="H86" s="15" t="s">
        <v>116</v>
      </c>
      <c r="I86" s="21" t="n">
        <f aca="false">SUM(I87:I89)</f>
        <v>288405.63</v>
      </c>
      <c r="J86" s="21" t="n">
        <f aca="false">SUM(J87:J89)</f>
        <v>271489.7</v>
      </c>
      <c r="K86" s="13" t="n">
        <f aca="false">J86/I86*100</f>
        <v>94.1346741393363</v>
      </c>
      <c r="L86" s="31"/>
      <c r="M86" s="14"/>
    </row>
    <row r="87" customFormat="false" ht="249.3" hidden="false" customHeight="true" outlineLevel="0" collapsed="false">
      <c r="A87" s="23" t="s">
        <v>131</v>
      </c>
      <c r="B87" s="15" t="s">
        <v>132</v>
      </c>
      <c r="C87" s="15" t="s">
        <v>133</v>
      </c>
      <c r="D87" s="19" t="n">
        <v>43466</v>
      </c>
      <c r="E87" s="19" t="n">
        <v>45291</v>
      </c>
      <c r="F87" s="19" t="n">
        <v>43466</v>
      </c>
      <c r="G87" s="19" t="n">
        <v>44196</v>
      </c>
      <c r="H87" s="15" t="s">
        <v>116</v>
      </c>
      <c r="I87" s="21" t="n">
        <v>16543.43</v>
      </c>
      <c r="J87" s="21" t="n">
        <v>9400</v>
      </c>
      <c r="K87" s="13" t="n">
        <f aca="false">J87/I87*100</f>
        <v>56.8201394753083</v>
      </c>
      <c r="L87" s="15" t="s">
        <v>134</v>
      </c>
      <c r="M87" s="33" t="s">
        <v>33</v>
      </c>
    </row>
    <row r="88" customFormat="false" ht="133.3" hidden="false" customHeight="false" outlineLevel="0" collapsed="false">
      <c r="A88" s="23" t="s">
        <v>135</v>
      </c>
      <c r="B88" s="15" t="s">
        <v>136</v>
      </c>
      <c r="C88" s="15" t="s">
        <v>137</v>
      </c>
      <c r="D88" s="23" t="s">
        <v>138</v>
      </c>
      <c r="E88" s="19" t="n">
        <v>44561</v>
      </c>
      <c r="F88" s="23" t="s">
        <v>138</v>
      </c>
      <c r="G88" s="19"/>
      <c r="H88" s="15" t="s">
        <v>116</v>
      </c>
      <c r="I88" s="21" t="n">
        <v>268603.2</v>
      </c>
      <c r="J88" s="21" t="n">
        <f aca="false">10278.42+251811.28</f>
        <v>262089.7</v>
      </c>
      <c r="K88" s="13" t="n">
        <f aca="false">J88/I88*100</f>
        <v>97.5750475050186</v>
      </c>
      <c r="L88" s="15" t="s">
        <v>139</v>
      </c>
      <c r="M88" s="38" t="s">
        <v>33</v>
      </c>
    </row>
    <row r="89" customFormat="false" ht="79.85" hidden="false" customHeight="true" outlineLevel="0" collapsed="false">
      <c r="A89" s="23" t="s">
        <v>140</v>
      </c>
      <c r="B89" s="15" t="s">
        <v>141</v>
      </c>
      <c r="C89" s="15" t="s">
        <v>142</v>
      </c>
      <c r="D89" s="19" t="n">
        <v>43466</v>
      </c>
      <c r="E89" s="19" t="n">
        <v>45291</v>
      </c>
      <c r="F89" s="19" t="n">
        <v>43466</v>
      </c>
      <c r="G89" s="19"/>
      <c r="H89" s="15" t="s">
        <v>116</v>
      </c>
      <c r="I89" s="21" t="n">
        <v>3259</v>
      </c>
      <c r="J89" s="21" t="n">
        <v>0</v>
      </c>
      <c r="K89" s="13" t="n">
        <f aca="false">J89/I89*100</f>
        <v>0</v>
      </c>
      <c r="L89" s="39" t="s">
        <v>143</v>
      </c>
      <c r="M89" s="15" t="s">
        <v>76</v>
      </c>
    </row>
    <row r="90" customFormat="false" ht="136.5" hidden="false" customHeight="true" outlineLevel="0" collapsed="false">
      <c r="A90" s="23" t="s">
        <v>144</v>
      </c>
      <c r="B90" s="15" t="s">
        <v>145</v>
      </c>
      <c r="C90" s="15" t="s">
        <v>86</v>
      </c>
      <c r="D90" s="19" t="n">
        <v>43831</v>
      </c>
      <c r="E90" s="19" t="s">
        <v>123</v>
      </c>
      <c r="F90" s="19" t="n">
        <v>43831</v>
      </c>
      <c r="G90" s="19" t="s">
        <v>123</v>
      </c>
      <c r="H90" s="15" t="s">
        <v>87</v>
      </c>
      <c r="I90" s="21" t="s">
        <v>88</v>
      </c>
      <c r="J90" s="21" t="s">
        <v>88</v>
      </c>
      <c r="K90" s="21" t="s">
        <v>88</v>
      </c>
      <c r="L90" s="15" t="s">
        <v>146</v>
      </c>
      <c r="M90" s="14" t="s">
        <v>33</v>
      </c>
    </row>
    <row r="91" customFormat="false" ht="23.7" hidden="false" customHeight="true" outlineLevel="0" collapsed="false">
      <c r="A91" s="23" t="s">
        <v>147</v>
      </c>
      <c r="B91" s="15" t="s">
        <v>148</v>
      </c>
      <c r="C91" s="15" t="s">
        <v>149</v>
      </c>
      <c r="D91" s="19" t="n">
        <v>43831</v>
      </c>
      <c r="E91" s="19" t="s">
        <v>123</v>
      </c>
      <c r="F91" s="19" t="n">
        <v>43831</v>
      </c>
      <c r="G91" s="19" t="s">
        <v>123</v>
      </c>
      <c r="H91" s="15" t="s">
        <v>17</v>
      </c>
      <c r="I91" s="21" t="n">
        <f aca="false">I92+I93</f>
        <v>11940.4</v>
      </c>
      <c r="J91" s="21" t="n">
        <f aca="false">J92+J93</f>
        <v>12317.31</v>
      </c>
      <c r="K91" s="13" t="n">
        <f aca="false">J91/I91*100</f>
        <v>103.156594418947</v>
      </c>
      <c r="L91" s="15" t="s">
        <v>150</v>
      </c>
      <c r="M91" s="17" t="s">
        <v>33</v>
      </c>
    </row>
    <row r="92" customFormat="false" ht="31.5" hidden="false" customHeight="true" outlineLevel="0" collapsed="false">
      <c r="A92" s="23"/>
      <c r="B92" s="15"/>
      <c r="C92" s="15"/>
      <c r="D92" s="19"/>
      <c r="E92" s="19"/>
      <c r="F92" s="19"/>
      <c r="G92" s="19"/>
      <c r="H92" s="15" t="s">
        <v>19</v>
      </c>
      <c r="I92" s="21" t="n">
        <f aca="false">10000+1501.8-3.4-73.3-112.9</f>
        <v>11312.2</v>
      </c>
      <c r="J92" s="21" t="n">
        <v>11238.06</v>
      </c>
      <c r="K92" s="13" t="n">
        <f aca="false">J92/I92*100</f>
        <v>99.3446014037941</v>
      </c>
      <c r="L92" s="15"/>
      <c r="M92" s="17"/>
    </row>
    <row r="93" customFormat="false" ht="54.4" hidden="false" customHeight="true" outlineLevel="0" collapsed="false">
      <c r="A93" s="23"/>
      <c r="B93" s="15"/>
      <c r="C93" s="15"/>
      <c r="D93" s="19"/>
      <c r="E93" s="19"/>
      <c r="F93" s="19"/>
      <c r="G93" s="19"/>
      <c r="H93" s="15" t="s">
        <v>20</v>
      </c>
      <c r="I93" s="21" t="n">
        <v>628.2</v>
      </c>
      <c r="J93" s="21" t="n">
        <v>1079.25</v>
      </c>
      <c r="K93" s="13" t="n">
        <f aca="false">J93/I93*100</f>
        <v>171.800382043935</v>
      </c>
      <c r="L93" s="15"/>
      <c r="M93" s="17"/>
    </row>
    <row r="94" customFormat="false" ht="86" hidden="false" customHeight="true" outlineLevel="0" collapsed="false">
      <c r="A94" s="23" t="s">
        <v>151</v>
      </c>
      <c r="B94" s="15" t="s">
        <v>152</v>
      </c>
      <c r="C94" s="15" t="s">
        <v>149</v>
      </c>
      <c r="D94" s="19" t="n">
        <v>43831</v>
      </c>
      <c r="E94" s="19" t="n">
        <v>44196</v>
      </c>
      <c r="F94" s="19" t="n">
        <v>43831</v>
      </c>
      <c r="G94" s="19" t="n">
        <v>44196</v>
      </c>
      <c r="H94" s="15" t="s">
        <v>20</v>
      </c>
      <c r="I94" s="21" t="n">
        <f aca="false">I95</f>
        <v>3500</v>
      </c>
      <c r="J94" s="21" t="n">
        <f aca="false">J95</f>
        <v>3500</v>
      </c>
      <c r="K94" s="13" t="n">
        <f aca="false">J94/I94*100</f>
        <v>100</v>
      </c>
      <c r="L94" s="31"/>
      <c r="M94" s="14"/>
    </row>
    <row r="95" customFormat="false" ht="123.75" hidden="false" customHeight="true" outlineLevel="0" collapsed="false">
      <c r="A95" s="19" t="s">
        <v>153</v>
      </c>
      <c r="B95" s="15" t="s">
        <v>154</v>
      </c>
      <c r="C95" s="15" t="s">
        <v>149</v>
      </c>
      <c r="D95" s="23" t="s">
        <v>92</v>
      </c>
      <c r="E95" s="19" t="n">
        <v>44196</v>
      </c>
      <c r="F95" s="23" t="s">
        <v>92</v>
      </c>
      <c r="G95" s="19" t="n">
        <v>44196</v>
      </c>
      <c r="H95" s="15" t="s">
        <v>20</v>
      </c>
      <c r="I95" s="21" t="n">
        <v>3500</v>
      </c>
      <c r="J95" s="21" t="n">
        <v>3500</v>
      </c>
      <c r="K95" s="13" t="n">
        <f aca="false">J95/I95*100</f>
        <v>100</v>
      </c>
      <c r="L95" s="15" t="s">
        <v>155</v>
      </c>
      <c r="M95" s="14" t="s">
        <v>33</v>
      </c>
    </row>
    <row r="96" customFormat="false" ht="196.65" hidden="false" customHeight="true" outlineLevel="0" collapsed="false">
      <c r="A96" s="23" t="s">
        <v>156</v>
      </c>
      <c r="B96" s="15" t="s">
        <v>157</v>
      </c>
      <c r="C96" s="15" t="s">
        <v>86</v>
      </c>
      <c r="D96" s="23" t="s">
        <v>92</v>
      </c>
      <c r="E96" s="19" t="n">
        <v>44196</v>
      </c>
      <c r="F96" s="23" t="s">
        <v>92</v>
      </c>
      <c r="G96" s="19" t="n">
        <v>44196</v>
      </c>
      <c r="H96" s="15" t="s">
        <v>87</v>
      </c>
      <c r="I96" s="21" t="s">
        <v>88</v>
      </c>
      <c r="J96" s="21" t="s">
        <v>88</v>
      </c>
      <c r="K96" s="21" t="s">
        <v>88</v>
      </c>
      <c r="L96" s="15" t="s">
        <v>158</v>
      </c>
      <c r="M96" s="14" t="s">
        <v>33</v>
      </c>
    </row>
    <row r="97" customFormat="false" ht="154.5" hidden="false" customHeight="true" outlineLevel="0" collapsed="false">
      <c r="A97" s="23" t="s">
        <v>159</v>
      </c>
      <c r="B97" s="15" t="s">
        <v>160</v>
      </c>
      <c r="C97" s="15" t="s">
        <v>161</v>
      </c>
      <c r="D97" s="23" t="s">
        <v>92</v>
      </c>
      <c r="E97" s="19" t="n">
        <v>44196</v>
      </c>
      <c r="F97" s="23" t="s">
        <v>92</v>
      </c>
      <c r="G97" s="19" t="n">
        <v>44196</v>
      </c>
      <c r="H97" s="15" t="s">
        <v>87</v>
      </c>
      <c r="I97" s="21" t="s">
        <v>88</v>
      </c>
      <c r="J97" s="21" t="s">
        <v>88</v>
      </c>
      <c r="K97" s="21" t="s">
        <v>88</v>
      </c>
      <c r="L97" s="15" t="s">
        <v>162</v>
      </c>
      <c r="M97" s="14" t="s">
        <v>33</v>
      </c>
    </row>
    <row r="98" customFormat="false" ht="143.1" hidden="false" customHeight="true" outlineLevel="0" collapsed="false">
      <c r="A98" s="23" t="s">
        <v>163</v>
      </c>
      <c r="B98" s="15" t="s">
        <v>164</v>
      </c>
      <c r="C98" s="15" t="s">
        <v>161</v>
      </c>
      <c r="D98" s="23" t="s">
        <v>92</v>
      </c>
      <c r="E98" s="19" t="n">
        <v>44196</v>
      </c>
      <c r="F98" s="23" t="s">
        <v>92</v>
      </c>
      <c r="G98" s="19" t="n">
        <v>44196</v>
      </c>
      <c r="H98" s="15" t="s">
        <v>87</v>
      </c>
      <c r="I98" s="21" t="s">
        <v>88</v>
      </c>
      <c r="J98" s="21" t="s">
        <v>88</v>
      </c>
      <c r="K98" s="21" t="s">
        <v>88</v>
      </c>
      <c r="L98" s="15" t="s">
        <v>165</v>
      </c>
      <c r="M98" s="14" t="s">
        <v>33</v>
      </c>
    </row>
    <row r="99" customFormat="false" ht="55.3" hidden="false" customHeight="true" outlineLevel="0" collapsed="false">
      <c r="A99" s="23" t="s">
        <v>166</v>
      </c>
      <c r="B99" s="15" t="s">
        <v>167</v>
      </c>
      <c r="C99" s="15" t="s">
        <v>168</v>
      </c>
      <c r="D99" s="23" t="s">
        <v>92</v>
      </c>
      <c r="E99" s="19" t="n">
        <v>44196</v>
      </c>
      <c r="F99" s="23" t="s">
        <v>92</v>
      </c>
      <c r="G99" s="19" t="n">
        <v>44196</v>
      </c>
      <c r="H99" s="15" t="s">
        <v>87</v>
      </c>
      <c r="I99" s="21" t="s">
        <v>88</v>
      </c>
      <c r="J99" s="21" t="s">
        <v>88</v>
      </c>
      <c r="K99" s="21" t="s">
        <v>88</v>
      </c>
      <c r="L99" s="31"/>
      <c r="M99" s="14"/>
    </row>
    <row r="100" customFormat="false" ht="86.9" hidden="false" customHeight="true" outlineLevel="0" collapsed="false">
      <c r="A100" s="23" t="s">
        <v>169</v>
      </c>
      <c r="B100" s="15" t="s">
        <v>170</v>
      </c>
      <c r="C100" s="15" t="s">
        <v>171</v>
      </c>
      <c r="D100" s="23" t="s">
        <v>92</v>
      </c>
      <c r="E100" s="19" t="n">
        <v>44196</v>
      </c>
      <c r="F100" s="23" t="s">
        <v>92</v>
      </c>
      <c r="G100" s="19" t="n">
        <v>44196</v>
      </c>
      <c r="H100" s="15" t="s">
        <v>87</v>
      </c>
      <c r="I100" s="21" t="s">
        <v>88</v>
      </c>
      <c r="J100" s="21" t="s">
        <v>88</v>
      </c>
      <c r="K100" s="21" t="s">
        <v>88</v>
      </c>
      <c r="L100" s="14" t="s">
        <v>172</v>
      </c>
      <c r="M100" s="14" t="s">
        <v>33</v>
      </c>
    </row>
    <row r="101" customFormat="false" ht="187.85" hidden="false" customHeight="true" outlineLevel="0" collapsed="false">
      <c r="A101" s="23" t="s">
        <v>173</v>
      </c>
      <c r="B101" s="15" t="s">
        <v>174</v>
      </c>
      <c r="C101" s="15" t="s">
        <v>175</v>
      </c>
      <c r="D101" s="23" t="s">
        <v>92</v>
      </c>
      <c r="E101" s="19" t="n">
        <v>44196</v>
      </c>
      <c r="F101" s="23" t="s">
        <v>92</v>
      </c>
      <c r="G101" s="19" t="n">
        <v>44196</v>
      </c>
      <c r="H101" s="15" t="s">
        <v>87</v>
      </c>
      <c r="I101" s="21" t="s">
        <v>88</v>
      </c>
      <c r="J101" s="21" t="s">
        <v>88</v>
      </c>
      <c r="K101" s="21" t="s">
        <v>88</v>
      </c>
      <c r="L101" s="14" t="s">
        <v>176</v>
      </c>
      <c r="M101" s="14" t="s">
        <v>33</v>
      </c>
    </row>
    <row r="102" customFormat="false" ht="32.45" hidden="false" customHeight="true" outlineLevel="0" collapsed="false">
      <c r="A102" s="21" t="s">
        <v>177</v>
      </c>
      <c r="B102" s="14" t="s">
        <v>178</v>
      </c>
      <c r="C102" s="14" t="s">
        <v>179</v>
      </c>
      <c r="D102" s="18" t="s">
        <v>92</v>
      </c>
      <c r="E102" s="19" t="s">
        <v>123</v>
      </c>
      <c r="F102" s="18" t="s">
        <v>92</v>
      </c>
      <c r="G102" s="19" t="s">
        <v>123</v>
      </c>
      <c r="H102" s="38" t="s">
        <v>17</v>
      </c>
      <c r="I102" s="13" t="n">
        <f aca="false">I104+I105+I103</f>
        <v>92340.2</v>
      </c>
      <c r="J102" s="13" t="n">
        <f aca="false">J104+J105+J103</f>
        <v>55426.51</v>
      </c>
      <c r="K102" s="13" t="n">
        <f aca="false">J102/I102*100</f>
        <v>60.0242472942445</v>
      </c>
      <c r="L102" s="29"/>
      <c r="M102" s="17"/>
    </row>
    <row r="103" customFormat="false" ht="33.75" hidden="false" customHeight="true" outlineLevel="0" collapsed="false">
      <c r="A103" s="21"/>
      <c r="B103" s="14"/>
      <c r="C103" s="14"/>
      <c r="D103" s="18"/>
      <c r="E103" s="19"/>
      <c r="F103" s="18"/>
      <c r="G103" s="19"/>
      <c r="H103" s="38" t="s">
        <v>18</v>
      </c>
      <c r="I103" s="13" t="n">
        <f aca="false">I121</f>
        <v>50886.5</v>
      </c>
      <c r="J103" s="13" t="n">
        <f aca="false">J121</f>
        <v>47162.22</v>
      </c>
      <c r="K103" s="13" t="n">
        <f aca="false">J103/I103*100</f>
        <v>92.6812022835133</v>
      </c>
      <c r="L103" s="29"/>
      <c r="M103" s="17"/>
    </row>
    <row r="104" customFormat="false" ht="25.85" hidden="false" customHeight="false" outlineLevel="0" collapsed="false">
      <c r="A104" s="21"/>
      <c r="B104" s="14"/>
      <c r="C104" s="14"/>
      <c r="D104" s="18"/>
      <c r="E104" s="19"/>
      <c r="F104" s="18"/>
      <c r="G104" s="19"/>
      <c r="H104" s="38" t="s">
        <v>180</v>
      </c>
      <c r="I104" s="13" t="n">
        <f aca="false">I109+I115+I122</f>
        <v>7538.1</v>
      </c>
      <c r="J104" s="13" t="n">
        <f aca="false">J109+J115+J122</f>
        <v>6706.69</v>
      </c>
      <c r="K104" s="13" t="n">
        <f aca="false">J104/I104*100</f>
        <v>88.9705628739338</v>
      </c>
      <c r="L104" s="29"/>
      <c r="M104" s="17"/>
    </row>
    <row r="105" customFormat="false" ht="156.25" hidden="false" customHeight="true" outlineLevel="0" collapsed="false">
      <c r="A105" s="21"/>
      <c r="B105" s="14"/>
      <c r="C105" s="14"/>
      <c r="D105" s="18"/>
      <c r="E105" s="19"/>
      <c r="F105" s="18"/>
      <c r="G105" s="19"/>
      <c r="H105" s="14" t="s">
        <v>20</v>
      </c>
      <c r="I105" s="13" t="n">
        <f aca="false">I106+I110+I116+I123</f>
        <v>33915.6</v>
      </c>
      <c r="J105" s="13" t="n">
        <f aca="false">J106+J110+J116+J123</f>
        <v>1557.6</v>
      </c>
      <c r="K105" s="13" t="n">
        <f aca="false">J105/I105*100</f>
        <v>4.59257686728231</v>
      </c>
      <c r="L105" s="29"/>
      <c r="M105" s="17"/>
    </row>
    <row r="106" customFormat="false" ht="115" hidden="false" customHeight="true" outlineLevel="0" collapsed="false">
      <c r="A106" s="21" t="s">
        <v>181</v>
      </c>
      <c r="B106" s="14" t="s">
        <v>182</v>
      </c>
      <c r="C106" s="14" t="s">
        <v>183</v>
      </c>
      <c r="D106" s="19" t="n">
        <v>43466</v>
      </c>
      <c r="E106" s="18" t="n">
        <v>45291</v>
      </c>
      <c r="F106" s="19" t="n">
        <v>43466</v>
      </c>
      <c r="G106" s="18"/>
      <c r="H106" s="14" t="s">
        <v>20</v>
      </c>
      <c r="I106" s="13" t="n">
        <f aca="false">I107</f>
        <v>32000</v>
      </c>
      <c r="J106" s="13" t="n">
        <f aca="false">J107</f>
        <v>0</v>
      </c>
      <c r="K106" s="13" t="n">
        <f aca="false">J106/I106*100</f>
        <v>0</v>
      </c>
      <c r="L106" s="29"/>
      <c r="M106" s="14"/>
    </row>
    <row r="107" customFormat="false" ht="165.9" hidden="false" customHeight="true" outlineLevel="0" collapsed="false">
      <c r="A107" s="21" t="s">
        <v>184</v>
      </c>
      <c r="B107" s="15" t="s">
        <v>185</v>
      </c>
      <c r="C107" s="14" t="s">
        <v>183</v>
      </c>
      <c r="D107" s="18" t="n">
        <v>43466</v>
      </c>
      <c r="E107" s="19" t="n">
        <v>44275</v>
      </c>
      <c r="F107" s="18" t="n">
        <v>43466</v>
      </c>
      <c r="G107" s="19"/>
      <c r="H107" s="14" t="s">
        <v>20</v>
      </c>
      <c r="I107" s="21" t="n">
        <v>32000</v>
      </c>
      <c r="J107" s="21" t="n">
        <v>0</v>
      </c>
      <c r="K107" s="13" t="n">
        <f aca="false">J107/I107*100</f>
        <v>0</v>
      </c>
      <c r="L107" s="15" t="s">
        <v>186</v>
      </c>
      <c r="M107" s="14" t="s">
        <v>76</v>
      </c>
    </row>
    <row r="108" customFormat="false" ht="23.25" hidden="false" customHeight="true" outlineLevel="0" collapsed="false">
      <c r="A108" s="21" t="s">
        <v>187</v>
      </c>
      <c r="B108" s="15" t="s">
        <v>188</v>
      </c>
      <c r="C108" s="14" t="s">
        <v>189</v>
      </c>
      <c r="D108" s="18" t="n">
        <v>43641</v>
      </c>
      <c r="E108" s="18" t="n">
        <v>44926</v>
      </c>
      <c r="F108" s="18" t="n">
        <v>43641</v>
      </c>
      <c r="G108" s="18"/>
      <c r="H108" s="14" t="s">
        <v>17</v>
      </c>
      <c r="I108" s="21" t="n">
        <f aca="false">I109+I110</f>
        <v>2961.8</v>
      </c>
      <c r="J108" s="21" t="n">
        <f aca="false">J109+J110</f>
        <v>2802.09</v>
      </c>
      <c r="K108" s="13" t="n">
        <f aca="false">J108/I108*100</f>
        <v>94.6076710108718</v>
      </c>
      <c r="L108" s="30"/>
      <c r="M108" s="17"/>
    </row>
    <row r="109" customFormat="false" ht="31.5" hidden="false" customHeight="true" outlineLevel="0" collapsed="false">
      <c r="A109" s="21"/>
      <c r="B109" s="15"/>
      <c r="C109" s="14"/>
      <c r="D109" s="18"/>
      <c r="E109" s="18"/>
      <c r="F109" s="18"/>
      <c r="G109" s="18"/>
      <c r="H109" s="14" t="s">
        <v>19</v>
      </c>
      <c r="I109" s="21" t="n">
        <f aca="false">I112</f>
        <v>2241.8</v>
      </c>
      <c r="J109" s="21" t="n">
        <f aca="false">J112</f>
        <v>2241.67</v>
      </c>
      <c r="K109" s="13" t="n">
        <f aca="false">J109/I109*100</f>
        <v>99.9942010884111</v>
      </c>
      <c r="L109" s="30"/>
      <c r="M109" s="17"/>
    </row>
    <row r="110" customFormat="false" ht="53.55" hidden="false" customHeight="true" outlineLevel="0" collapsed="false">
      <c r="A110" s="21"/>
      <c r="B110" s="15"/>
      <c r="C110" s="14"/>
      <c r="D110" s="18"/>
      <c r="E110" s="18"/>
      <c r="F110" s="18"/>
      <c r="G110" s="18"/>
      <c r="H110" s="14" t="s">
        <v>20</v>
      </c>
      <c r="I110" s="21" t="n">
        <f aca="false">I113</f>
        <v>720</v>
      </c>
      <c r="J110" s="21" t="n">
        <f aca="false">J113</f>
        <v>560.42</v>
      </c>
      <c r="K110" s="13" t="n">
        <f aca="false">J110/I110*100</f>
        <v>77.8361111111111</v>
      </c>
      <c r="L110" s="30"/>
      <c r="M110" s="17"/>
    </row>
    <row r="111" customFormat="false" ht="24.55" hidden="false" customHeight="true" outlineLevel="0" collapsed="false">
      <c r="A111" s="21" t="s">
        <v>190</v>
      </c>
      <c r="B111" s="15" t="s">
        <v>191</v>
      </c>
      <c r="C111" s="14" t="s">
        <v>189</v>
      </c>
      <c r="D111" s="18" t="n">
        <v>43641</v>
      </c>
      <c r="E111" s="19" t="n">
        <v>44193</v>
      </c>
      <c r="F111" s="18" t="n">
        <v>43641</v>
      </c>
      <c r="G111" s="19" t="n">
        <v>44193</v>
      </c>
      <c r="H111" s="14" t="s">
        <v>17</v>
      </c>
      <c r="I111" s="13" t="n">
        <f aca="false">I112+I113</f>
        <v>2961.8</v>
      </c>
      <c r="J111" s="13" t="n">
        <f aca="false">J112+J113</f>
        <v>2802.09</v>
      </c>
      <c r="K111" s="13" t="n">
        <f aca="false">J111/I111*100</f>
        <v>94.6076710108718</v>
      </c>
      <c r="L111" s="15" t="s">
        <v>192</v>
      </c>
      <c r="M111" s="17" t="s">
        <v>33</v>
      </c>
    </row>
    <row r="112" customFormat="false" ht="25.85" hidden="false" customHeight="false" outlineLevel="0" collapsed="false">
      <c r="A112" s="21"/>
      <c r="B112" s="15"/>
      <c r="C112" s="14"/>
      <c r="D112" s="18"/>
      <c r="E112" s="19"/>
      <c r="F112" s="18"/>
      <c r="G112" s="19"/>
      <c r="H112" s="14" t="s">
        <v>19</v>
      </c>
      <c r="I112" s="13" t="n">
        <f aca="false">2877-635.2</f>
        <v>2241.8</v>
      </c>
      <c r="J112" s="13" t="n">
        <v>2241.67</v>
      </c>
      <c r="K112" s="13" t="n">
        <f aca="false">J112/I112*100</f>
        <v>99.9942010884111</v>
      </c>
      <c r="L112" s="15"/>
      <c r="M112" s="17"/>
    </row>
    <row r="113" customFormat="false" ht="104.45" hidden="false" customHeight="true" outlineLevel="0" collapsed="false">
      <c r="A113" s="21"/>
      <c r="B113" s="15"/>
      <c r="C113" s="14"/>
      <c r="D113" s="18"/>
      <c r="E113" s="19"/>
      <c r="F113" s="18"/>
      <c r="G113" s="19"/>
      <c r="H113" s="14" t="s">
        <v>20</v>
      </c>
      <c r="I113" s="13" t="n">
        <v>720</v>
      </c>
      <c r="J113" s="13" t="n">
        <v>560.42</v>
      </c>
      <c r="K113" s="13" t="n">
        <f aca="false">J113/I113*100</f>
        <v>77.8361111111111</v>
      </c>
      <c r="L113" s="15"/>
      <c r="M113" s="17"/>
    </row>
    <row r="114" customFormat="false" ht="23.7" hidden="false" customHeight="true" outlineLevel="0" collapsed="false">
      <c r="A114" s="21" t="s">
        <v>193</v>
      </c>
      <c r="B114" s="15" t="s">
        <v>194</v>
      </c>
      <c r="C114" s="14" t="s">
        <v>195</v>
      </c>
      <c r="D114" s="18" t="n">
        <v>43641</v>
      </c>
      <c r="E114" s="19" t="n">
        <v>45657</v>
      </c>
      <c r="F114" s="18" t="n">
        <v>43641</v>
      </c>
      <c r="G114" s="19"/>
      <c r="H114" s="14" t="s">
        <v>17</v>
      </c>
      <c r="I114" s="13" t="n">
        <f aca="false">I115+I116</f>
        <v>3272.5</v>
      </c>
      <c r="J114" s="13" t="n">
        <f aca="false">J115+J116</f>
        <v>2478.4</v>
      </c>
      <c r="K114" s="13" t="n">
        <f aca="false">J114/I114*100</f>
        <v>75.7341482047364</v>
      </c>
      <c r="L114" s="31"/>
      <c r="M114" s="17"/>
    </row>
    <row r="115" customFormat="false" ht="36" hidden="false" customHeight="true" outlineLevel="0" collapsed="false">
      <c r="A115" s="21"/>
      <c r="B115" s="15"/>
      <c r="C115" s="14"/>
      <c r="D115" s="18"/>
      <c r="E115" s="19"/>
      <c r="F115" s="18"/>
      <c r="G115" s="19"/>
      <c r="H115" s="14" t="s">
        <v>19</v>
      </c>
      <c r="I115" s="13" t="n">
        <f aca="false">I118</f>
        <v>2618</v>
      </c>
      <c r="J115" s="13" t="n">
        <f aca="false">J118</f>
        <v>1982.72</v>
      </c>
      <c r="K115" s="13" t="n">
        <f aca="false">J115/I115*100</f>
        <v>75.7341482047364</v>
      </c>
      <c r="L115" s="31"/>
      <c r="M115" s="17"/>
    </row>
    <row r="116" customFormat="false" ht="45.65" hidden="false" customHeight="true" outlineLevel="0" collapsed="false">
      <c r="A116" s="21"/>
      <c r="B116" s="15"/>
      <c r="C116" s="14"/>
      <c r="D116" s="18"/>
      <c r="E116" s="19"/>
      <c r="F116" s="18"/>
      <c r="G116" s="19"/>
      <c r="H116" s="14" t="s">
        <v>20</v>
      </c>
      <c r="I116" s="13" t="n">
        <f aca="false">I119</f>
        <v>654.5</v>
      </c>
      <c r="J116" s="13" t="n">
        <f aca="false">J119</f>
        <v>495.68</v>
      </c>
      <c r="K116" s="13" t="n">
        <f aca="false">J116/I116*100</f>
        <v>75.7341482047364</v>
      </c>
      <c r="L116" s="31"/>
      <c r="M116" s="17"/>
    </row>
    <row r="117" customFormat="false" ht="24.55" hidden="false" customHeight="true" outlineLevel="0" collapsed="false">
      <c r="A117" s="21" t="s">
        <v>196</v>
      </c>
      <c r="B117" s="15" t="s">
        <v>197</v>
      </c>
      <c r="C117" s="14" t="s">
        <v>198</v>
      </c>
      <c r="D117" s="18" t="n">
        <v>43641</v>
      </c>
      <c r="E117" s="19" t="n">
        <v>44196</v>
      </c>
      <c r="F117" s="18" t="n">
        <v>43641</v>
      </c>
      <c r="G117" s="19" t="n">
        <v>44196</v>
      </c>
      <c r="H117" s="14" t="s">
        <v>17</v>
      </c>
      <c r="I117" s="13" t="n">
        <f aca="false">I118+I119</f>
        <v>3272.5</v>
      </c>
      <c r="J117" s="13" t="n">
        <f aca="false">J118+J119</f>
        <v>2478.4</v>
      </c>
      <c r="K117" s="13" t="n">
        <f aca="false">J117/I117*100</f>
        <v>75.7341482047364</v>
      </c>
      <c r="L117" s="15" t="s">
        <v>199</v>
      </c>
      <c r="M117" s="17" t="s">
        <v>33</v>
      </c>
    </row>
    <row r="118" customFormat="false" ht="35.85" hidden="false" customHeight="true" outlineLevel="0" collapsed="false">
      <c r="A118" s="21"/>
      <c r="B118" s="15"/>
      <c r="C118" s="14"/>
      <c r="D118" s="18"/>
      <c r="E118" s="19"/>
      <c r="F118" s="18"/>
      <c r="G118" s="19"/>
      <c r="H118" s="14" t="s">
        <v>19</v>
      </c>
      <c r="I118" s="13" t="n">
        <v>2618</v>
      </c>
      <c r="J118" s="13" t="n">
        <v>1982.72</v>
      </c>
      <c r="K118" s="13" t="n">
        <f aca="false">J118/I118*100</f>
        <v>75.7341482047364</v>
      </c>
      <c r="L118" s="15"/>
      <c r="M118" s="17"/>
    </row>
    <row r="119" customFormat="false" ht="138.7" hidden="false" customHeight="true" outlineLevel="0" collapsed="false">
      <c r="A119" s="21"/>
      <c r="B119" s="15"/>
      <c r="C119" s="14"/>
      <c r="D119" s="18"/>
      <c r="E119" s="19"/>
      <c r="F119" s="18"/>
      <c r="G119" s="19"/>
      <c r="H119" s="14" t="s">
        <v>20</v>
      </c>
      <c r="I119" s="13" t="n">
        <v>654.5</v>
      </c>
      <c r="J119" s="13" t="n">
        <v>495.68</v>
      </c>
      <c r="K119" s="13" t="n">
        <f aca="false">J119/I119*100</f>
        <v>75.7341482047364</v>
      </c>
      <c r="L119" s="15"/>
      <c r="M119" s="17"/>
    </row>
    <row r="120" customFormat="false" ht="25.5" hidden="false" customHeight="true" outlineLevel="0" collapsed="false">
      <c r="A120" s="21" t="s">
        <v>200</v>
      </c>
      <c r="B120" s="15" t="s">
        <v>201</v>
      </c>
      <c r="C120" s="14" t="s">
        <v>202</v>
      </c>
      <c r="D120" s="19" t="n">
        <v>43101</v>
      </c>
      <c r="E120" s="19" t="n">
        <v>44196</v>
      </c>
      <c r="F120" s="19" t="n">
        <v>43101</v>
      </c>
      <c r="G120" s="19" t="n">
        <v>44196</v>
      </c>
      <c r="H120" s="14" t="s">
        <v>17</v>
      </c>
      <c r="I120" s="13" t="n">
        <f aca="false">I121+I122+I123</f>
        <v>54105.9</v>
      </c>
      <c r="J120" s="13" t="n">
        <f aca="false">J121+J122+J123</f>
        <v>50146.02</v>
      </c>
      <c r="K120" s="13" t="n">
        <f aca="false">J120/I120*100</f>
        <v>92.6812417869401</v>
      </c>
      <c r="L120" s="31"/>
      <c r="M120" s="17"/>
    </row>
    <row r="121" customFormat="false" ht="33" hidden="false" customHeight="true" outlineLevel="0" collapsed="false">
      <c r="A121" s="21"/>
      <c r="B121" s="15"/>
      <c r="C121" s="14"/>
      <c r="D121" s="19"/>
      <c r="E121" s="19"/>
      <c r="F121" s="19"/>
      <c r="G121" s="19"/>
      <c r="H121" s="14" t="s">
        <v>18</v>
      </c>
      <c r="I121" s="13" t="n">
        <f aca="false">I125</f>
        <v>50886.5</v>
      </c>
      <c r="J121" s="13" t="n">
        <f aca="false">J125</f>
        <v>47162.22</v>
      </c>
      <c r="K121" s="13" t="n">
        <f aca="false">J121/I121*100</f>
        <v>92.6812022835133</v>
      </c>
      <c r="L121" s="31"/>
      <c r="M121" s="17"/>
    </row>
    <row r="122" customFormat="false" ht="30" hidden="false" customHeight="true" outlineLevel="0" collapsed="false">
      <c r="A122" s="21"/>
      <c r="B122" s="15"/>
      <c r="C122" s="14"/>
      <c r="D122" s="19"/>
      <c r="E122" s="19"/>
      <c r="F122" s="19"/>
      <c r="G122" s="19"/>
      <c r="H122" s="14" t="s">
        <v>19</v>
      </c>
      <c r="I122" s="13" t="n">
        <f aca="false">I126</f>
        <v>2678.3</v>
      </c>
      <c r="J122" s="13" t="n">
        <f aca="false">J126</f>
        <v>2482.3</v>
      </c>
      <c r="K122" s="13" t="n">
        <f aca="false">J122/I122*100</f>
        <v>92.6819251017436</v>
      </c>
      <c r="L122" s="31"/>
      <c r="M122" s="17"/>
    </row>
    <row r="123" customFormat="false" ht="44.75" hidden="false" customHeight="true" outlineLevel="0" collapsed="false">
      <c r="A123" s="21"/>
      <c r="B123" s="15"/>
      <c r="C123" s="14"/>
      <c r="D123" s="19"/>
      <c r="E123" s="19"/>
      <c r="F123" s="19"/>
      <c r="G123" s="19"/>
      <c r="H123" s="14" t="s">
        <v>20</v>
      </c>
      <c r="I123" s="13" t="n">
        <f aca="false">I127</f>
        <v>541.1</v>
      </c>
      <c r="J123" s="13" t="n">
        <f aca="false">J127</f>
        <v>501.5</v>
      </c>
      <c r="K123" s="13" t="n">
        <f aca="false">J123/I123*100</f>
        <v>92.6815745703197</v>
      </c>
      <c r="L123" s="31"/>
      <c r="M123" s="17"/>
    </row>
    <row r="124" customFormat="false" ht="21.75" hidden="false" customHeight="true" outlineLevel="0" collapsed="false">
      <c r="A124" s="21" t="s">
        <v>203</v>
      </c>
      <c r="B124" s="15" t="s">
        <v>204</v>
      </c>
      <c r="C124" s="14" t="s">
        <v>205</v>
      </c>
      <c r="D124" s="19" t="n">
        <v>43831</v>
      </c>
      <c r="E124" s="19" t="n">
        <v>44193</v>
      </c>
      <c r="F124" s="19" t="n">
        <v>43831</v>
      </c>
      <c r="G124" s="19" t="n">
        <v>44193</v>
      </c>
      <c r="H124" s="14" t="s">
        <v>17</v>
      </c>
      <c r="I124" s="13" t="n">
        <f aca="false">I125+I126+I127</f>
        <v>54105.9</v>
      </c>
      <c r="J124" s="13" t="n">
        <f aca="false">J125+J126+J127</f>
        <v>50146.02</v>
      </c>
      <c r="K124" s="13" t="n">
        <f aca="false">J124/I124*100</f>
        <v>92.6812417869401</v>
      </c>
      <c r="L124" s="15" t="s">
        <v>206</v>
      </c>
      <c r="M124" s="17" t="s">
        <v>33</v>
      </c>
    </row>
    <row r="125" customFormat="false" ht="40.5" hidden="false" customHeight="true" outlineLevel="0" collapsed="false">
      <c r="A125" s="21"/>
      <c r="B125" s="15"/>
      <c r="C125" s="14"/>
      <c r="D125" s="19"/>
      <c r="E125" s="19"/>
      <c r="F125" s="19"/>
      <c r="G125" s="19"/>
      <c r="H125" s="14" t="s">
        <v>18</v>
      </c>
      <c r="I125" s="21" t="n">
        <f aca="false">50886.5</f>
        <v>50886.5</v>
      </c>
      <c r="J125" s="21" t="n">
        <v>47162.22</v>
      </c>
      <c r="K125" s="13" t="n">
        <f aca="false">J125/I125*100</f>
        <v>92.6812022835133</v>
      </c>
      <c r="L125" s="15"/>
      <c r="M125" s="17"/>
    </row>
    <row r="126" customFormat="false" ht="38.25" hidden="false" customHeight="true" outlineLevel="0" collapsed="false">
      <c r="A126" s="21"/>
      <c r="B126" s="15"/>
      <c r="C126" s="14"/>
      <c r="D126" s="19"/>
      <c r="E126" s="19"/>
      <c r="F126" s="19"/>
      <c r="G126" s="19"/>
      <c r="H126" s="14" t="s">
        <v>19</v>
      </c>
      <c r="I126" s="13" t="n">
        <v>2678.3</v>
      </c>
      <c r="J126" s="21" t="n">
        <f aca="false">2482.3</f>
        <v>2482.3</v>
      </c>
      <c r="K126" s="13" t="n">
        <f aca="false">J126/I126*100</f>
        <v>92.6819251017436</v>
      </c>
      <c r="L126" s="15"/>
      <c r="M126" s="17"/>
    </row>
    <row r="127" customFormat="false" ht="195.75" hidden="false" customHeight="true" outlineLevel="0" collapsed="false">
      <c r="A127" s="21"/>
      <c r="B127" s="15"/>
      <c r="C127" s="14"/>
      <c r="D127" s="19"/>
      <c r="E127" s="19"/>
      <c r="F127" s="19"/>
      <c r="G127" s="19"/>
      <c r="H127" s="14" t="s">
        <v>20</v>
      </c>
      <c r="I127" s="13" t="n">
        <v>541.1</v>
      </c>
      <c r="J127" s="21" t="n">
        <v>501.5</v>
      </c>
      <c r="K127" s="13" t="n">
        <f aca="false">J127/I127*100</f>
        <v>92.6815745703197</v>
      </c>
      <c r="L127" s="15"/>
      <c r="M127" s="17"/>
    </row>
    <row r="128" customFormat="false" ht="24.75" hidden="false" customHeight="true" outlineLevel="0" collapsed="false">
      <c r="A128" s="21" t="s">
        <v>207</v>
      </c>
      <c r="B128" s="14" t="s">
        <v>208</v>
      </c>
      <c r="C128" s="14" t="s">
        <v>209</v>
      </c>
      <c r="D128" s="18" t="s">
        <v>92</v>
      </c>
      <c r="E128" s="18" t="s">
        <v>123</v>
      </c>
      <c r="F128" s="18" t="s">
        <v>92</v>
      </c>
      <c r="G128" s="18" t="s">
        <v>123</v>
      </c>
      <c r="H128" s="14" t="s">
        <v>17</v>
      </c>
      <c r="I128" s="13" t="n">
        <f aca="false">I130+I129</f>
        <v>120677.6</v>
      </c>
      <c r="J128" s="13" t="n">
        <f aca="false">J130+J129</f>
        <v>120677.6</v>
      </c>
      <c r="K128" s="13" t="n">
        <f aca="false">J128/I128*100</f>
        <v>100</v>
      </c>
      <c r="L128" s="40"/>
      <c r="M128" s="17"/>
    </row>
    <row r="129" customFormat="false" ht="31.5" hidden="false" customHeight="true" outlineLevel="0" collapsed="false">
      <c r="A129" s="21"/>
      <c r="B129" s="14"/>
      <c r="C129" s="14"/>
      <c r="D129" s="18"/>
      <c r="E129" s="18"/>
      <c r="F129" s="18"/>
      <c r="G129" s="18"/>
      <c r="H129" s="14" t="s">
        <v>18</v>
      </c>
      <c r="I129" s="13" t="n">
        <f aca="false">I146</f>
        <v>120277.6</v>
      </c>
      <c r="J129" s="13" t="n">
        <f aca="false">J146</f>
        <v>120277.6</v>
      </c>
      <c r="K129" s="13" t="n">
        <f aca="false">J129/I129*100</f>
        <v>100</v>
      </c>
      <c r="L129" s="40"/>
      <c r="M129" s="17"/>
    </row>
    <row r="130" customFormat="false" ht="25.85" hidden="false" customHeight="false" outlineLevel="0" collapsed="false">
      <c r="A130" s="21"/>
      <c r="B130" s="14"/>
      <c r="C130" s="14"/>
      <c r="D130" s="18"/>
      <c r="E130" s="18"/>
      <c r="F130" s="18"/>
      <c r="G130" s="18"/>
      <c r="H130" s="14" t="s">
        <v>19</v>
      </c>
      <c r="I130" s="13" t="n">
        <f aca="false">I131+I134+I138+I142</f>
        <v>400</v>
      </c>
      <c r="J130" s="13" t="n">
        <f aca="false">J131+J134+J138+J142</f>
        <v>400</v>
      </c>
      <c r="K130" s="13" t="n">
        <f aca="false">J130/I130*100</f>
        <v>100</v>
      </c>
      <c r="L130" s="40"/>
      <c r="M130" s="17"/>
    </row>
    <row r="131" customFormat="false" ht="69.35" hidden="false" customHeight="true" outlineLevel="0" collapsed="false">
      <c r="A131" s="41" t="s">
        <v>210</v>
      </c>
      <c r="B131" s="14" t="s">
        <v>211</v>
      </c>
      <c r="C131" s="14" t="s">
        <v>86</v>
      </c>
      <c r="D131" s="19" t="n">
        <v>43831</v>
      </c>
      <c r="E131" s="19" t="n">
        <v>45280</v>
      </c>
      <c r="F131" s="19" t="n">
        <v>43831</v>
      </c>
      <c r="G131" s="19"/>
      <c r="H131" s="38" t="s">
        <v>19</v>
      </c>
      <c r="I131" s="13" t="n">
        <f aca="false">I132</f>
        <v>100</v>
      </c>
      <c r="J131" s="13" t="n">
        <f aca="false">J132</f>
        <v>100</v>
      </c>
      <c r="K131" s="13" t="n">
        <f aca="false">J131/I131*100</f>
        <v>100</v>
      </c>
      <c r="L131" s="29"/>
      <c r="M131" s="14"/>
    </row>
    <row r="132" customFormat="false" ht="13.9" hidden="false" customHeight="true" outlineLevel="0" collapsed="false">
      <c r="A132" s="41" t="s">
        <v>212</v>
      </c>
      <c r="B132" s="15" t="s">
        <v>213</v>
      </c>
      <c r="C132" s="14" t="s">
        <v>86</v>
      </c>
      <c r="D132" s="18" t="s">
        <v>92</v>
      </c>
      <c r="E132" s="19" t="n">
        <v>43952</v>
      </c>
      <c r="F132" s="18" t="s">
        <v>92</v>
      </c>
      <c r="G132" s="19" t="n">
        <v>43952</v>
      </c>
      <c r="H132" s="14" t="s">
        <v>19</v>
      </c>
      <c r="I132" s="13" t="n">
        <v>100</v>
      </c>
      <c r="J132" s="13" t="n">
        <v>100</v>
      </c>
      <c r="K132" s="13" t="n">
        <f aca="false">J132/I132*100</f>
        <v>100</v>
      </c>
      <c r="L132" s="14" t="s">
        <v>214</v>
      </c>
      <c r="M132" s="17" t="s">
        <v>33</v>
      </c>
    </row>
    <row r="133" customFormat="false" ht="73.7" hidden="false" customHeight="true" outlineLevel="0" collapsed="false">
      <c r="A133" s="41"/>
      <c r="B133" s="15"/>
      <c r="C133" s="14"/>
      <c r="D133" s="18"/>
      <c r="E133" s="19"/>
      <c r="F133" s="18"/>
      <c r="G133" s="19"/>
      <c r="H133" s="14"/>
      <c r="I133" s="13"/>
      <c r="J133" s="13"/>
      <c r="K133" s="13"/>
      <c r="L133" s="14"/>
      <c r="M133" s="17"/>
    </row>
    <row r="134" customFormat="false" ht="66.7" hidden="false" customHeight="true" outlineLevel="0" collapsed="false">
      <c r="A134" s="13" t="s">
        <v>215</v>
      </c>
      <c r="B134" s="14" t="s">
        <v>216</v>
      </c>
      <c r="C134" s="14" t="s">
        <v>86</v>
      </c>
      <c r="D134" s="19" t="n">
        <v>43831</v>
      </c>
      <c r="E134" s="19" t="n">
        <v>47837</v>
      </c>
      <c r="F134" s="19" t="n">
        <v>43831</v>
      </c>
      <c r="G134" s="19"/>
      <c r="H134" s="14" t="s">
        <v>19</v>
      </c>
      <c r="I134" s="13" t="n">
        <f aca="false">I135</f>
        <v>100</v>
      </c>
      <c r="J134" s="13" t="n">
        <f aca="false">J135</f>
        <v>100</v>
      </c>
      <c r="K134" s="13" t="n">
        <f aca="false">J134/I134*100</f>
        <v>100</v>
      </c>
      <c r="L134" s="14"/>
      <c r="M134" s="14"/>
    </row>
    <row r="135" customFormat="false" ht="13.9" hidden="false" customHeight="true" outlineLevel="0" collapsed="false">
      <c r="A135" s="13" t="s">
        <v>217</v>
      </c>
      <c r="B135" s="14" t="s">
        <v>218</v>
      </c>
      <c r="C135" s="14" t="s">
        <v>86</v>
      </c>
      <c r="D135" s="18" t="s">
        <v>92</v>
      </c>
      <c r="E135" s="18" t="n">
        <v>44196</v>
      </c>
      <c r="F135" s="18" t="s">
        <v>92</v>
      </c>
      <c r="G135" s="18" t="n">
        <v>43935</v>
      </c>
      <c r="H135" s="14" t="s">
        <v>19</v>
      </c>
      <c r="I135" s="13" t="n">
        <v>100</v>
      </c>
      <c r="J135" s="13" t="n">
        <v>100</v>
      </c>
      <c r="K135" s="13" t="n">
        <f aca="false">J135/I135*100</f>
        <v>100</v>
      </c>
      <c r="L135" s="15" t="s">
        <v>219</v>
      </c>
      <c r="M135" s="17" t="s">
        <v>33</v>
      </c>
    </row>
    <row r="136" customFormat="false" ht="13.8" hidden="false" customHeight="false" outlineLevel="0" collapsed="false">
      <c r="A136" s="13"/>
      <c r="B136" s="14"/>
      <c r="C136" s="14"/>
      <c r="D136" s="18"/>
      <c r="E136" s="18"/>
      <c r="F136" s="18"/>
      <c r="G136" s="18"/>
      <c r="H136" s="14"/>
      <c r="I136" s="13"/>
      <c r="J136" s="13"/>
      <c r="K136" s="13"/>
      <c r="L136" s="15"/>
      <c r="M136" s="17"/>
    </row>
    <row r="137" customFormat="false" ht="86.25" hidden="false" customHeight="true" outlineLevel="0" collapsed="false">
      <c r="A137" s="13"/>
      <c r="B137" s="14"/>
      <c r="C137" s="14"/>
      <c r="D137" s="18"/>
      <c r="E137" s="18"/>
      <c r="F137" s="18"/>
      <c r="G137" s="18"/>
      <c r="H137" s="14"/>
      <c r="I137" s="13"/>
      <c r="J137" s="13"/>
      <c r="K137" s="13"/>
      <c r="L137" s="15"/>
      <c r="M137" s="17"/>
    </row>
    <row r="138" customFormat="false" ht="97.5" hidden="false" customHeight="true" outlineLevel="0" collapsed="false">
      <c r="A138" s="13" t="s">
        <v>220</v>
      </c>
      <c r="B138" s="14" t="s">
        <v>221</v>
      </c>
      <c r="C138" s="14" t="s">
        <v>86</v>
      </c>
      <c r="D138" s="19" t="n">
        <v>43831</v>
      </c>
      <c r="E138" s="19" t="n">
        <v>47837</v>
      </c>
      <c r="F138" s="19" t="n">
        <v>43831</v>
      </c>
      <c r="G138" s="19"/>
      <c r="H138" s="14" t="s">
        <v>19</v>
      </c>
      <c r="I138" s="13" t="n">
        <f aca="false">I139</f>
        <v>100</v>
      </c>
      <c r="J138" s="13" t="n">
        <f aca="false">J139</f>
        <v>100</v>
      </c>
      <c r="K138" s="13" t="n">
        <f aca="false">J138/I138*100</f>
        <v>100</v>
      </c>
      <c r="L138" s="31"/>
      <c r="M138" s="14"/>
    </row>
    <row r="139" customFormat="false" ht="13.9" hidden="false" customHeight="true" outlineLevel="0" collapsed="false">
      <c r="A139" s="13" t="s">
        <v>222</v>
      </c>
      <c r="B139" s="14" t="s">
        <v>223</v>
      </c>
      <c r="C139" s="14" t="s">
        <v>86</v>
      </c>
      <c r="D139" s="18" t="s">
        <v>92</v>
      </c>
      <c r="E139" s="18" t="n">
        <v>44196</v>
      </c>
      <c r="F139" s="18" t="s">
        <v>92</v>
      </c>
      <c r="G139" s="18" t="n">
        <v>43966</v>
      </c>
      <c r="H139" s="14" t="s">
        <v>19</v>
      </c>
      <c r="I139" s="13" t="n">
        <v>100</v>
      </c>
      <c r="J139" s="13" t="n">
        <v>100</v>
      </c>
      <c r="K139" s="13" t="n">
        <f aca="false">J139/I139*100</f>
        <v>100</v>
      </c>
      <c r="L139" s="15" t="s">
        <v>224</v>
      </c>
      <c r="M139" s="17" t="s">
        <v>33</v>
      </c>
    </row>
    <row r="140" customFormat="false" ht="13.8" hidden="false" customHeight="false" outlineLevel="0" collapsed="false">
      <c r="A140" s="13"/>
      <c r="B140" s="14"/>
      <c r="C140" s="14"/>
      <c r="D140" s="18"/>
      <c r="E140" s="18"/>
      <c r="F140" s="18"/>
      <c r="G140" s="18"/>
      <c r="H140" s="14"/>
      <c r="I140" s="13"/>
      <c r="J140" s="13"/>
      <c r="K140" s="13"/>
      <c r="L140" s="15"/>
      <c r="M140" s="17"/>
    </row>
    <row r="141" customFormat="false" ht="84.75" hidden="false" customHeight="true" outlineLevel="0" collapsed="false">
      <c r="A141" s="13"/>
      <c r="B141" s="14"/>
      <c r="C141" s="14"/>
      <c r="D141" s="18"/>
      <c r="E141" s="18"/>
      <c r="F141" s="18"/>
      <c r="G141" s="18"/>
      <c r="H141" s="14"/>
      <c r="I141" s="13"/>
      <c r="J141" s="13"/>
      <c r="K141" s="13"/>
      <c r="L141" s="15"/>
      <c r="M141" s="17"/>
    </row>
    <row r="142" customFormat="false" ht="93" hidden="false" customHeight="true" outlineLevel="0" collapsed="false">
      <c r="A142" s="13" t="s">
        <v>225</v>
      </c>
      <c r="B142" s="14" t="s">
        <v>226</v>
      </c>
      <c r="C142" s="14" t="s">
        <v>86</v>
      </c>
      <c r="D142" s="19" t="n">
        <v>43831</v>
      </c>
      <c r="E142" s="19" t="n">
        <v>45280</v>
      </c>
      <c r="F142" s="19" t="n">
        <v>43831</v>
      </c>
      <c r="G142" s="19"/>
      <c r="H142" s="14" t="s">
        <v>19</v>
      </c>
      <c r="I142" s="13" t="n">
        <f aca="false">I143</f>
        <v>100</v>
      </c>
      <c r="J142" s="13" t="n">
        <f aca="false">J143</f>
        <v>100</v>
      </c>
      <c r="K142" s="13" t="n">
        <f aca="false">J142/I142*100</f>
        <v>100</v>
      </c>
      <c r="L142" s="15"/>
      <c r="M142" s="14"/>
    </row>
    <row r="143" customFormat="false" ht="13.9" hidden="false" customHeight="true" outlineLevel="0" collapsed="false">
      <c r="A143" s="13" t="s">
        <v>227</v>
      </c>
      <c r="B143" s="14" t="s">
        <v>228</v>
      </c>
      <c r="C143" s="14" t="s">
        <v>86</v>
      </c>
      <c r="D143" s="18" t="s">
        <v>92</v>
      </c>
      <c r="E143" s="19" t="n">
        <v>44012</v>
      </c>
      <c r="F143" s="18" t="s">
        <v>92</v>
      </c>
      <c r="G143" s="19" t="n">
        <v>44012</v>
      </c>
      <c r="H143" s="14" t="s">
        <v>19</v>
      </c>
      <c r="I143" s="13" t="n">
        <v>100</v>
      </c>
      <c r="J143" s="13" t="n">
        <v>100</v>
      </c>
      <c r="K143" s="13" t="n">
        <f aca="false">J143/I143*100</f>
        <v>100</v>
      </c>
      <c r="L143" s="14" t="s">
        <v>229</v>
      </c>
      <c r="M143" s="17" t="s">
        <v>33</v>
      </c>
    </row>
    <row r="144" customFormat="false" ht="13.8" hidden="false" customHeight="false" outlineLevel="0" collapsed="false">
      <c r="A144" s="13"/>
      <c r="B144" s="14"/>
      <c r="C144" s="14"/>
      <c r="D144" s="18"/>
      <c r="E144" s="19"/>
      <c r="F144" s="18"/>
      <c r="G144" s="19"/>
      <c r="H144" s="14"/>
      <c r="I144" s="13"/>
      <c r="J144" s="13"/>
      <c r="K144" s="13"/>
      <c r="L144" s="14"/>
      <c r="M144" s="17"/>
    </row>
    <row r="145" customFormat="false" ht="93" hidden="false" customHeight="true" outlineLevel="0" collapsed="false">
      <c r="A145" s="13"/>
      <c r="B145" s="14"/>
      <c r="C145" s="14"/>
      <c r="D145" s="18"/>
      <c r="E145" s="19"/>
      <c r="F145" s="18"/>
      <c r="G145" s="19"/>
      <c r="H145" s="14"/>
      <c r="I145" s="13"/>
      <c r="J145" s="13"/>
      <c r="K145" s="13"/>
      <c r="L145" s="14"/>
      <c r="M145" s="17"/>
    </row>
    <row r="146" customFormat="false" ht="123.75" hidden="false" customHeight="true" outlineLevel="0" collapsed="false">
      <c r="A146" s="21" t="s">
        <v>230</v>
      </c>
      <c r="B146" s="15" t="s">
        <v>231</v>
      </c>
      <c r="C146" s="15" t="s">
        <v>86</v>
      </c>
      <c r="D146" s="19" t="n">
        <v>43918</v>
      </c>
      <c r="E146" s="19" t="n">
        <v>44196</v>
      </c>
      <c r="F146" s="19" t="n">
        <v>43918</v>
      </c>
      <c r="G146" s="19" t="n">
        <v>44196</v>
      </c>
      <c r="H146" s="15" t="s">
        <v>18</v>
      </c>
      <c r="I146" s="21" t="n">
        <v>120277.6</v>
      </c>
      <c r="J146" s="21" t="n">
        <v>120277.6</v>
      </c>
      <c r="K146" s="13" t="n">
        <f aca="false">J146/I146*100</f>
        <v>100</v>
      </c>
      <c r="L146" s="15" t="s">
        <v>232</v>
      </c>
      <c r="M146" s="14" t="s">
        <v>33</v>
      </c>
    </row>
    <row r="147" customFormat="false" ht="24.6" hidden="false" customHeight="true" outlineLevel="0" collapsed="false">
      <c r="A147" s="12" t="n">
        <v>6</v>
      </c>
      <c r="B147" s="15" t="s">
        <v>233</v>
      </c>
      <c r="C147" s="14" t="s">
        <v>234</v>
      </c>
      <c r="D147" s="18" t="n">
        <v>43831</v>
      </c>
      <c r="E147" s="18" t="n">
        <v>44196</v>
      </c>
      <c r="F147" s="18" t="n">
        <v>43831</v>
      </c>
      <c r="G147" s="18" t="n">
        <v>44196</v>
      </c>
      <c r="H147" s="14" t="s">
        <v>17</v>
      </c>
      <c r="I147" s="13" t="n">
        <f aca="false">SUM(I148:I149)</f>
        <v>24155.1</v>
      </c>
      <c r="J147" s="13" t="n">
        <f aca="false">SUM(J148:J149)</f>
        <v>36786.02</v>
      </c>
      <c r="K147" s="13" t="n">
        <f aca="false">J147/I147*100</f>
        <v>152.290903370303</v>
      </c>
      <c r="L147" s="22"/>
      <c r="M147" s="17"/>
    </row>
    <row r="148" customFormat="false" ht="33.75" hidden="false" customHeight="true" outlineLevel="0" collapsed="false">
      <c r="A148" s="12"/>
      <c r="B148" s="15"/>
      <c r="C148" s="14"/>
      <c r="D148" s="18"/>
      <c r="E148" s="18"/>
      <c r="F148" s="18"/>
      <c r="G148" s="18"/>
      <c r="H148" s="14" t="s">
        <v>18</v>
      </c>
      <c r="I148" s="13" t="n">
        <f aca="false">I152</f>
        <v>6155.1</v>
      </c>
      <c r="J148" s="13" t="n">
        <f aca="false">J152</f>
        <v>6155.02</v>
      </c>
      <c r="K148" s="13" t="n">
        <f aca="false">J148/I148*100</f>
        <v>99.998700264821</v>
      </c>
      <c r="L148" s="22"/>
      <c r="M148" s="17"/>
    </row>
    <row r="149" customFormat="false" ht="41.75" hidden="false" customHeight="true" outlineLevel="0" collapsed="false">
      <c r="A149" s="12"/>
      <c r="B149" s="15"/>
      <c r="C149" s="14"/>
      <c r="D149" s="18"/>
      <c r="E149" s="18"/>
      <c r="F149" s="18"/>
      <c r="G149" s="18"/>
      <c r="H149" s="14" t="s">
        <v>21</v>
      </c>
      <c r="I149" s="13" t="n">
        <f aca="false">I157</f>
        <v>18000</v>
      </c>
      <c r="J149" s="13" t="n">
        <f aca="false">J157</f>
        <v>30631</v>
      </c>
      <c r="K149" s="13" t="n">
        <f aca="false">J149/I149*100</f>
        <v>170.172222222222</v>
      </c>
      <c r="L149" s="22"/>
      <c r="M149" s="17"/>
    </row>
    <row r="150" customFormat="false" ht="84.75" hidden="false" customHeight="true" outlineLevel="0" collapsed="false">
      <c r="A150" s="12" t="s">
        <v>235</v>
      </c>
      <c r="B150" s="14" t="s">
        <v>236</v>
      </c>
      <c r="C150" s="14" t="s">
        <v>237</v>
      </c>
      <c r="D150" s="18" t="n">
        <v>43831</v>
      </c>
      <c r="E150" s="18" t="n">
        <v>44196</v>
      </c>
      <c r="F150" s="18" t="n">
        <v>43831</v>
      </c>
      <c r="G150" s="18" t="n">
        <v>44196</v>
      </c>
      <c r="H150" s="14" t="s">
        <v>18</v>
      </c>
      <c r="I150" s="13" t="n">
        <f aca="false">I152</f>
        <v>6155.1</v>
      </c>
      <c r="J150" s="13" t="n">
        <f aca="false">J152</f>
        <v>6155.02</v>
      </c>
      <c r="K150" s="13" t="n">
        <f aca="false">J150/I150*100</f>
        <v>99.998700264821</v>
      </c>
      <c r="L150" s="22"/>
      <c r="M150" s="14"/>
    </row>
    <row r="151" customFormat="false" ht="93.5" hidden="false" customHeight="true" outlineLevel="0" collapsed="false">
      <c r="A151" s="12" t="s">
        <v>238</v>
      </c>
      <c r="B151" s="14" t="s">
        <v>239</v>
      </c>
      <c r="C151" s="14" t="s">
        <v>237</v>
      </c>
      <c r="D151" s="18" t="n">
        <v>43831</v>
      </c>
      <c r="E151" s="18" t="n">
        <v>44196</v>
      </c>
      <c r="F151" s="18" t="n">
        <v>43831</v>
      </c>
      <c r="G151" s="18" t="n">
        <v>44196</v>
      </c>
      <c r="H151" s="14" t="s">
        <v>87</v>
      </c>
      <c r="I151" s="13" t="s">
        <v>88</v>
      </c>
      <c r="J151" s="13" t="s">
        <v>88</v>
      </c>
      <c r="K151" s="13" t="s">
        <v>88</v>
      </c>
      <c r="L151" s="14" t="s">
        <v>240</v>
      </c>
      <c r="M151" s="14" t="s">
        <v>33</v>
      </c>
    </row>
    <row r="152" customFormat="false" ht="100.45" hidden="false" customHeight="true" outlineLevel="0" collapsed="false">
      <c r="A152" s="12" t="s">
        <v>241</v>
      </c>
      <c r="B152" s="14" t="s">
        <v>242</v>
      </c>
      <c r="C152" s="14" t="s">
        <v>237</v>
      </c>
      <c r="D152" s="18" t="n">
        <v>43831</v>
      </c>
      <c r="E152" s="18" t="n">
        <v>44196</v>
      </c>
      <c r="F152" s="18" t="n">
        <v>43831</v>
      </c>
      <c r="G152" s="18" t="n">
        <v>44196</v>
      </c>
      <c r="H152" s="14" t="s">
        <v>18</v>
      </c>
      <c r="I152" s="13" t="n">
        <f aca="false">9263.7-3108.6</f>
        <v>6155.1</v>
      </c>
      <c r="J152" s="13" t="n">
        <v>6155.02</v>
      </c>
      <c r="K152" s="13" t="n">
        <f aca="false">J152/I152*100</f>
        <v>99.998700264821</v>
      </c>
      <c r="L152" s="15" t="s">
        <v>243</v>
      </c>
      <c r="M152" s="14" t="s">
        <v>33</v>
      </c>
    </row>
    <row r="153" customFormat="false" ht="65.65" hidden="false" customHeight="true" outlineLevel="0" collapsed="false">
      <c r="A153" s="23" t="s">
        <v>244</v>
      </c>
      <c r="B153" s="15" t="s">
        <v>245</v>
      </c>
      <c r="C153" s="15" t="s">
        <v>237</v>
      </c>
      <c r="D153" s="18" t="n">
        <v>43831</v>
      </c>
      <c r="E153" s="18" t="n">
        <v>44196</v>
      </c>
      <c r="F153" s="18" t="n">
        <v>43831</v>
      </c>
      <c r="G153" s="18" t="n">
        <v>44196</v>
      </c>
      <c r="H153" s="15" t="s">
        <v>87</v>
      </c>
      <c r="I153" s="21" t="s">
        <v>88</v>
      </c>
      <c r="J153" s="21" t="s">
        <v>88</v>
      </c>
      <c r="K153" s="21" t="s">
        <v>88</v>
      </c>
      <c r="L153" s="15" t="s">
        <v>246</v>
      </c>
      <c r="M153" s="14" t="s">
        <v>33</v>
      </c>
    </row>
    <row r="154" customFormat="false" ht="112.4" hidden="false" customHeight="true" outlineLevel="0" collapsed="false">
      <c r="A154" s="28" t="s">
        <v>247</v>
      </c>
      <c r="B154" s="14" t="s">
        <v>248</v>
      </c>
      <c r="C154" s="14" t="s">
        <v>237</v>
      </c>
      <c r="D154" s="18" t="n">
        <v>43831</v>
      </c>
      <c r="E154" s="18" t="n">
        <v>44196</v>
      </c>
      <c r="F154" s="18" t="n">
        <v>43831</v>
      </c>
      <c r="G154" s="18" t="n">
        <v>44196</v>
      </c>
      <c r="H154" s="14" t="s">
        <v>87</v>
      </c>
      <c r="I154" s="13" t="s">
        <v>88</v>
      </c>
      <c r="J154" s="21" t="s">
        <v>88</v>
      </c>
      <c r="K154" s="21" t="s">
        <v>88</v>
      </c>
      <c r="L154" s="14" t="s">
        <v>249</v>
      </c>
      <c r="M154" s="14" t="s">
        <v>33</v>
      </c>
    </row>
    <row r="155" customFormat="false" ht="291.5" hidden="false" customHeight="true" outlineLevel="0" collapsed="false">
      <c r="A155" s="12" t="s">
        <v>250</v>
      </c>
      <c r="B155" s="14" t="s">
        <v>251</v>
      </c>
      <c r="C155" s="14" t="s">
        <v>237</v>
      </c>
      <c r="D155" s="18" t="n">
        <v>43831</v>
      </c>
      <c r="E155" s="18" t="n">
        <v>44196</v>
      </c>
      <c r="F155" s="18" t="n">
        <v>43831</v>
      </c>
      <c r="G155" s="18" t="n">
        <v>44196</v>
      </c>
      <c r="H155" s="14" t="s">
        <v>87</v>
      </c>
      <c r="I155" s="13" t="s">
        <v>88</v>
      </c>
      <c r="J155" s="21" t="s">
        <v>88</v>
      </c>
      <c r="K155" s="21" t="s">
        <v>88</v>
      </c>
      <c r="L155" s="14" t="s">
        <v>252</v>
      </c>
      <c r="M155" s="14" t="s">
        <v>33</v>
      </c>
    </row>
    <row r="156" customFormat="false" ht="103.5" hidden="false" customHeight="true" outlineLevel="0" collapsed="false">
      <c r="A156" s="12" t="s">
        <v>253</v>
      </c>
      <c r="B156" s="14" t="s">
        <v>254</v>
      </c>
      <c r="C156" s="14" t="s">
        <v>237</v>
      </c>
      <c r="D156" s="18" t="n">
        <v>43831</v>
      </c>
      <c r="E156" s="18" t="n">
        <v>44196</v>
      </c>
      <c r="F156" s="18" t="n">
        <v>43831</v>
      </c>
      <c r="G156" s="18" t="n">
        <v>44196</v>
      </c>
      <c r="H156" s="14" t="s">
        <v>87</v>
      </c>
      <c r="I156" s="13" t="s">
        <v>88</v>
      </c>
      <c r="J156" s="21" t="s">
        <v>88</v>
      </c>
      <c r="K156" s="21" t="s">
        <v>88</v>
      </c>
      <c r="L156" s="14" t="s">
        <v>255</v>
      </c>
      <c r="M156" s="14" t="s">
        <v>33</v>
      </c>
    </row>
    <row r="157" customFormat="false" ht="213.75" hidden="false" customHeight="true" outlineLevel="0" collapsed="false">
      <c r="A157" s="42" t="s">
        <v>256</v>
      </c>
      <c r="B157" s="14" t="s">
        <v>257</v>
      </c>
      <c r="C157" s="14" t="s">
        <v>234</v>
      </c>
      <c r="D157" s="18" t="n">
        <v>43831</v>
      </c>
      <c r="E157" s="18" t="n">
        <v>44196</v>
      </c>
      <c r="F157" s="18" t="n">
        <v>43831</v>
      </c>
      <c r="G157" s="18" t="n">
        <v>44196</v>
      </c>
      <c r="H157" s="14" t="s">
        <v>21</v>
      </c>
      <c r="I157" s="21" t="n">
        <v>18000</v>
      </c>
      <c r="J157" s="21" t="n">
        <v>30631</v>
      </c>
      <c r="K157" s="13" t="n">
        <f aca="false">J157/I157*100</f>
        <v>170.172222222222</v>
      </c>
      <c r="L157" s="43" t="s">
        <v>258</v>
      </c>
      <c r="M157" s="14" t="s">
        <v>33</v>
      </c>
    </row>
    <row r="158" customFormat="false" ht="22.35" hidden="false" customHeight="true" outlineLevel="0" collapsed="false">
      <c r="A158" s="12" t="n">
        <v>7</v>
      </c>
      <c r="B158" s="15" t="s">
        <v>259</v>
      </c>
      <c r="C158" s="14" t="s">
        <v>260</v>
      </c>
      <c r="D158" s="19" t="n">
        <v>43831</v>
      </c>
      <c r="E158" s="19" t="s">
        <v>123</v>
      </c>
      <c r="F158" s="19" t="n">
        <v>43831</v>
      </c>
      <c r="G158" s="19" t="s">
        <v>123</v>
      </c>
      <c r="H158" s="15" t="s">
        <v>17</v>
      </c>
      <c r="I158" s="21" t="n">
        <f aca="false">I159+I160</f>
        <v>13740</v>
      </c>
      <c r="J158" s="21" t="n">
        <f aca="false">J159+J160</f>
        <v>13734.2</v>
      </c>
      <c r="K158" s="13" t="n">
        <f aca="false">J158/I158*100</f>
        <v>99.957787481805</v>
      </c>
      <c r="L158" s="30"/>
      <c r="M158" s="17"/>
    </row>
    <row r="159" customFormat="false" ht="29.85" hidden="false" customHeight="true" outlineLevel="0" collapsed="false">
      <c r="A159" s="12"/>
      <c r="B159" s="15"/>
      <c r="C159" s="14"/>
      <c r="D159" s="19"/>
      <c r="E159" s="19"/>
      <c r="F159" s="19"/>
      <c r="G159" s="19"/>
      <c r="H159" s="15" t="s">
        <v>18</v>
      </c>
      <c r="I159" s="21" t="n">
        <f aca="false">I179</f>
        <v>221.4</v>
      </c>
      <c r="J159" s="21" t="n">
        <f aca="false">J179</f>
        <v>215.6</v>
      </c>
      <c r="K159" s="13" t="n">
        <f aca="false">J159/I159*100</f>
        <v>97.3803071364047</v>
      </c>
      <c r="L159" s="30"/>
      <c r="M159" s="17"/>
    </row>
    <row r="160" customFormat="false" ht="25.85" hidden="false" customHeight="false" outlineLevel="0" collapsed="false">
      <c r="A160" s="12"/>
      <c r="B160" s="15"/>
      <c r="C160" s="14"/>
      <c r="D160" s="19"/>
      <c r="E160" s="19"/>
      <c r="F160" s="19"/>
      <c r="G160" s="19"/>
      <c r="H160" s="14" t="s">
        <v>19</v>
      </c>
      <c r="I160" s="13" t="n">
        <f aca="false">I174+I185</f>
        <v>13518.6</v>
      </c>
      <c r="J160" s="13" t="n">
        <f aca="false">J174+J185</f>
        <v>13518.6</v>
      </c>
      <c r="K160" s="13" t="n">
        <f aca="false">J160/I160*100</f>
        <v>100</v>
      </c>
      <c r="L160" s="30"/>
      <c r="M160" s="17"/>
    </row>
    <row r="161" customFormat="false" ht="201.75" hidden="false" customHeight="true" outlineLevel="0" collapsed="false">
      <c r="A161" s="12" t="s">
        <v>261</v>
      </c>
      <c r="B161" s="14" t="s">
        <v>262</v>
      </c>
      <c r="C161" s="14" t="s">
        <v>161</v>
      </c>
      <c r="D161" s="18" t="n">
        <v>43831</v>
      </c>
      <c r="E161" s="18" t="n">
        <v>44196</v>
      </c>
      <c r="F161" s="18" t="n">
        <v>43831</v>
      </c>
      <c r="G161" s="18" t="n">
        <v>44196</v>
      </c>
      <c r="H161" s="14" t="s">
        <v>87</v>
      </c>
      <c r="I161" s="13" t="s">
        <v>88</v>
      </c>
      <c r="J161" s="13" t="s">
        <v>88</v>
      </c>
      <c r="K161" s="13" t="s">
        <v>88</v>
      </c>
      <c r="L161" s="14" t="s">
        <v>263</v>
      </c>
      <c r="M161" s="14" t="s">
        <v>33</v>
      </c>
    </row>
    <row r="162" customFormat="false" ht="90" hidden="false" customHeight="true" outlineLevel="0" collapsed="false">
      <c r="A162" s="12" t="s">
        <v>264</v>
      </c>
      <c r="B162" s="14" t="s">
        <v>265</v>
      </c>
      <c r="C162" s="14" t="s">
        <v>266</v>
      </c>
      <c r="D162" s="18" t="n">
        <v>43831</v>
      </c>
      <c r="E162" s="18" t="n">
        <v>44196</v>
      </c>
      <c r="F162" s="18" t="n">
        <v>43831</v>
      </c>
      <c r="G162" s="18" t="n">
        <v>44196</v>
      </c>
      <c r="H162" s="14" t="s">
        <v>87</v>
      </c>
      <c r="I162" s="13" t="s">
        <v>267</v>
      </c>
      <c r="J162" s="13" t="s">
        <v>88</v>
      </c>
      <c r="K162" s="13" t="s">
        <v>88</v>
      </c>
      <c r="L162" s="22"/>
      <c r="M162" s="14"/>
    </row>
    <row r="163" customFormat="false" ht="357.35" hidden="false" customHeight="true" outlineLevel="0" collapsed="false">
      <c r="A163" s="12" t="s">
        <v>268</v>
      </c>
      <c r="B163" s="14" t="s">
        <v>269</v>
      </c>
      <c r="C163" s="14" t="s">
        <v>270</v>
      </c>
      <c r="D163" s="18" t="n">
        <v>43831</v>
      </c>
      <c r="E163" s="18" t="n">
        <v>44196</v>
      </c>
      <c r="F163" s="18" t="n">
        <v>43831</v>
      </c>
      <c r="G163" s="18" t="n">
        <v>44196</v>
      </c>
      <c r="H163" s="14" t="s">
        <v>87</v>
      </c>
      <c r="I163" s="13" t="s">
        <v>267</v>
      </c>
      <c r="J163" s="13" t="s">
        <v>88</v>
      </c>
      <c r="K163" s="13" t="s">
        <v>88</v>
      </c>
      <c r="L163" s="14" t="s">
        <v>271</v>
      </c>
      <c r="M163" s="14" t="s">
        <v>33</v>
      </c>
    </row>
    <row r="164" customFormat="false" ht="348.25" hidden="false" customHeight="false" outlineLevel="0" collapsed="false">
      <c r="A164" s="12" t="s">
        <v>272</v>
      </c>
      <c r="B164" s="14" t="s">
        <v>273</v>
      </c>
      <c r="C164" s="15" t="s">
        <v>274</v>
      </c>
      <c r="D164" s="18" t="n">
        <v>43831</v>
      </c>
      <c r="E164" s="18" t="n">
        <v>44196</v>
      </c>
      <c r="F164" s="18" t="n">
        <v>43831</v>
      </c>
      <c r="G164" s="18" t="n">
        <v>44196</v>
      </c>
      <c r="H164" s="14" t="s">
        <v>87</v>
      </c>
      <c r="I164" s="13" t="s">
        <v>267</v>
      </c>
      <c r="J164" s="13" t="s">
        <v>88</v>
      </c>
      <c r="K164" s="13" t="s">
        <v>88</v>
      </c>
      <c r="L164" s="15" t="s">
        <v>275</v>
      </c>
      <c r="M164" s="14" t="s">
        <v>33</v>
      </c>
    </row>
    <row r="165" customFormat="false" ht="117.75" hidden="false" customHeight="true" outlineLevel="0" collapsed="false">
      <c r="A165" s="12" t="s">
        <v>276</v>
      </c>
      <c r="B165" s="14" t="s">
        <v>277</v>
      </c>
      <c r="C165" s="15" t="s">
        <v>278</v>
      </c>
      <c r="D165" s="18" t="n">
        <v>43831</v>
      </c>
      <c r="E165" s="18" t="n">
        <v>44196</v>
      </c>
      <c r="F165" s="18" t="n">
        <v>43831</v>
      </c>
      <c r="G165" s="18" t="n">
        <v>44196</v>
      </c>
      <c r="H165" s="14" t="s">
        <v>87</v>
      </c>
      <c r="I165" s="13" t="s">
        <v>88</v>
      </c>
      <c r="J165" s="13" t="s">
        <v>88</v>
      </c>
      <c r="K165" s="13" t="s">
        <v>88</v>
      </c>
      <c r="L165" s="44"/>
      <c r="M165" s="14"/>
    </row>
    <row r="166" customFormat="false" ht="101.45" hidden="false" customHeight="true" outlineLevel="0" collapsed="false">
      <c r="A166" s="12" t="s">
        <v>279</v>
      </c>
      <c r="B166" s="14" t="s">
        <v>280</v>
      </c>
      <c r="C166" s="14" t="s">
        <v>281</v>
      </c>
      <c r="D166" s="18" t="n">
        <v>43831</v>
      </c>
      <c r="E166" s="18" t="n">
        <v>44196</v>
      </c>
      <c r="F166" s="18" t="n">
        <v>43831</v>
      </c>
      <c r="G166" s="18" t="n">
        <v>44196</v>
      </c>
      <c r="H166" s="14" t="s">
        <v>87</v>
      </c>
      <c r="I166" s="13" t="s">
        <v>88</v>
      </c>
      <c r="J166" s="13" t="s">
        <v>88</v>
      </c>
      <c r="K166" s="13" t="s">
        <v>88</v>
      </c>
      <c r="L166" s="14" t="s">
        <v>282</v>
      </c>
      <c r="M166" s="14" t="s">
        <v>33</v>
      </c>
    </row>
    <row r="167" customFormat="false" ht="118.4" hidden="false" customHeight="true" outlineLevel="0" collapsed="false">
      <c r="A167" s="12" t="s">
        <v>283</v>
      </c>
      <c r="B167" s="14" t="s">
        <v>284</v>
      </c>
      <c r="C167" s="15" t="s">
        <v>285</v>
      </c>
      <c r="D167" s="18" t="n">
        <v>43831</v>
      </c>
      <c r="E167" s="18" t="n">
        <v>44196</v>
      </c>
      <c r="F167" s="18" t="n">
        <v>43831</v>
      </c>
      <c r="G167" s="18" t="n">
        <v>44196</v>
      </c>
      <c r="H167" s="14" t="s">
        <v>87</v>
      </c>
      <c r="I167" s="13" t="s">
        <v>88</v>
      </c>
      <c r="J167" s="13" t="s">
        <v>88</v>
      </c>
      <c r="K167" s="13" t="s">
        <v>88</v>
      </c>
      <c r="L167" s="14" t="s">
        <v>286</v>
      </c>
      <c r="M167" s="14" t="s">
        <v>33</v>
      </c>
    </row>
    <row r="168" customFormat="false" ht="260.65" hidden="false" customHeight="true" outlineLevel="0" collapsed="false">
      <c r="A168" s="12" t="s">
        <v>287</v>
      </c>
      <c r="B168" s="14" t="s">
        <v>288</v>
      </c>
      <c r="C168" s="15" t="s">
        <v>278</v>
      </c>
      <c r="D168" s="18" t="n">
        <v>43831</v>
      </c>
      <c r="E168" s="18" t="n">
        <v>44196</v>
      </c>
      <c r="F168" s="18" t="n">
        <v>43831</v>
      </c>
      <c r="G168" s="18" t="n">
        <v>44196</v>
      </c>
      <c r="H168" s="14" t="s">
        <v>87</v>
      </c>
      <c r="I168" s="13" t="s">
        <v>267</v>
      </c>
      <c r="J168" s="13" t="s">
        <v>88</v>
      </c>
      <c r="K168" s="13" t="s">
        <v>88</v>
      </c>
      <c r="L168" s="14" t="s">
        <v>289</v>
      </c>
      <c r="M168" s="14" t="s">
        <v>33</v>
      </c>
    </row>
    <row r="169" customFormat="false" ht="100.45" hidden="false" customHeight="true" outlineLevel="0" collapsed="false">
      <c r="A169" s="12" t="s">
        <v>290</v>
      </c>
      <c r="B169" s="14" t="s">
        <v>291</v>
      </c>
      <c r="C169" s="15" t="s">
        <v>292</v>
      </c>
      <c r="D169" s="18" t="n">
        <v>43831</v>
      </c>
      <c r="E169" s="18" t="n">
        <v>44196</v>
      </c>
      <c r="F169" s="18" t="n">
        <v>43831</v>
      </c>
      <c r="G169" s="18" t="n">
        <v>44196</v>
      </c>
      <c r="H169" s="14" t="s">
        <v>87</v>
      </c>
      <c r="I169" s="13" t="s">
        <v>267</v>
      </c>
      <c r="J169" s="13" t="s">
        <v>88</v>
      </c>
      <c r="K169" s="13" t="s">
        <v>88</v>
      </c>
      <c r="L169" s="22"/>
      <c r="M169" s="14"/>
    </row>
    <row r="170" customFormat="false" ht="264.65" hidden="false" customHeight="true" outlineLevel="0" collapsed="false">
      <c r="A170" s="12" t="s">
        <v>293</v>
      </c>
      <c r="B170" s="14" t="s">
        <v>294</v>
      </c>
      <c r="C170" s="15" t="s">
        <v>295</v>
      </c>
      <c r="D170" s="18" t="n">
        <v>43831</v>
      </c>
      <c r="E170" s="18" t="n">
        <v>44196</v>
      </c>
      <c r="F170" s="18" t="n">
        <v>43831</v>
      </c>
      <c r="G170" s="18" t="n">
        <v>44196</v>
      </c>
      <c r="H170" s="14" t="s">
        <v>87</v>
      </c>
      <c r="I170" s="13" t="s">
        <v>267</v>
      </c>
      <c r="J170" s="13" t="s">
        <v>88</v>
      </c>
      <c r="K170" s="13" t="s">
        <v>88</v>
      </c>
      <c r="L170" s="14" t="s">
        <v>296</v>
      </c>
      <c r="M170" s="14" t="s">
        <v>33</v>
      </c>
    </row>
    <row r="171" customFormat="false" ht="117.4" hidden="false" customHeight="true" outlineLevel="0" collapsed="false">
      <c r="A171" s="12" t="s">
        <v>297</v>
      </c>
      <c r="B171" s="45" t="s">
        <v>298</v>
      </c>
      <c r="C171" s="15" t="s">
        <v>299</v>
      </c>
      <c r="D171" s="18" t="n">
        <v>43831</v>
      </c>
      <c r="E171" s="18" t="n">
        <v>44196</v>
      </c>
      <c r="F171" s="18" t="n">
        <v>43831</v>
      </c>
      <c r="G171" s="18" t="n">
        <v>44196</v>
      </c>
      <c r="H171" s="14" t="s">
        <v>87</v>
      </c>
      <c r="I171" s="13" t="s">
        <v>267</v>
      </c>
      <c r="J171" s="13" t="s">
        <v>88</v>
      </c>
      <c r="K171" s="13" t="s">
        <v>88</v>
      </c>
      <c r="L171" s="39" t="s">
        <v>300</v>
      </c>
      <c r="M171" s="14" t="s">
        <v>33</v>
      </c>
    </row>
    <row r="172" customFormat="false" ht="232.8" hidden="false" customHeight="true" outlineLevel="0" collapsed="false">
      <c r="A172" s="12" t="s">
        <v>301</v>
      </c>
      <c r="B172" s="14" t="s">
        <v>302</v>
      </c>
      <c r="C172" s="15" t="s">
        <v>303</v>
      </c>
      <c r="D172" s="18" t="n">
        <v>43831</v>
      </c>
      <c r="E172" s="46" t="n">
        <v>44196</v>
      </c>
      <c r="F172" s="18" t="n">
        <v>43831</v>
      </c>
      <c r="G172" s="18" t="n">
        <v>44196</v>
      </c>
      <c r="H172" s="14" t="s">
        <v>87</v>
      </c>
      <c r="I172" s="13" t="s">
        <v>267</v>
      </c>
      <c r="J172" s="13" t="s">
        <v>88</v>
      </c>
      <c r="K172" s="13" t="s">
        <v>88</v>
      </c>
      <c r="L172" s="47" t="s">
        <v>304</v>
      </c>
      <c r="M172" s="14" t="s">
        <v>33</v>
      </c>
    </row>
    <row r="173" customFormat="false" ht="91.5" hidden="false" customHeight="true" outlineLevel="0" collapsed="false">
      <c r="A173" s="12" t="s">
        <v>305</v>
      </c>
      <c r="B173" s="14" t="s">
        <v>306</v>
      </c>
      <c r="C173" s="15" t="s">
        <v>299</v>
      </c>
      <c r="D173" s="18" t="n">
        <v>43831</v>
      </c>
      <c r="E173" s="18" t="n">
        <v>44196</v>
      </c>
      <c r="F173" s="18" t="n">
        <v>43831</v>
      </c>
      <c r="G173" s="18" t="n">
        <v>44196</v>
      </c>
      <c r="H173" s="14" t="s">
        <v>87</v>
      </c>
      <c r="I173" s="13" t="s">
        <v>267</v>
      </c>
      <c r="J173" s="13" t="s">
        <v>88</v>
      </c>
      <c r="K173" s="13" t="s">
        <v>88</v>
      </c>
      <c r="L173" s="47" t="s">
        <v>307</v>
      </c>
      <c r="M173" s="14" t="s">
        <v>33</v>
      </c>
    </row>
    <row r="174" customFormat="false" ht="183.75" hidden="false" customHeight="true" outlineLevel="0" collapsed="false">
      <c r="A174" s="32" t="s">
        <v>308</v>
      </c>
      <c r="B174" s="14" t="s">
        <v>309</v>
      </c>
      <c r="C174" s="15" t="s">
        <v>310</v>
      </c>
      <c r="D174" s="18" t="n">
        <v>43831</v>
      </c>
      <c r="E174" s="18" t="n">
        <v>44196</v>
      </c>
      <c r="F174" s="18" t="n">
        <v>43831</v>
      </c>
      <c r="G174" s="18" t="n">
        <v>44196</v>
      </c>
      <c r="H174" s="14" t="s">
        <v>19</v>
      </c>
      <c r="I174" s="13" t="n">
        <f aca="false">I176+I178</f>
        <v>5680</v>
      </c>
      <c r="J174" s="13" t="n">
        <f aca="false">J176+J178</f>
        <v>5680</v>
      </c>
      <c r="K174" s="13" t="n">
        <f aca="false">J174/I174*100</f>
        <v>100</v>
      </c>
      <c r="L174" s="22"/>
      <c r="M174" s="14"/>
    </row>
    <row r="175" customFormat="false" ht="140.25" hidden="false" customHeight="true" outlineLevel="0" collapsed="false">
      <c r="A175" s="23" t="s">
        <v>311</v>
      </c>
      <c r="B175" s="14" t="s">
        <v>312</v>
      </c>
      <c r="C175" s="15" t="s">
        <v>313</v>
      </c>
      <c r="D175" s="18" t="n">
        <v>43831</v>
      </c>
      <c r="E175" s="18" t="n">
        <v>44196</v>
      </c>
      <c r="F175" s="18" t="n">
        <v>43831</v>
      </c>
      <c r="G175" s="18" t="n">
        <v>44196</v>
      </c>
      <c r="H175" s="14" t="s">
        <v>87</v>
      </c>
      <c r="I175" s="13" t="s">
        <v>267</v>
      </c>
      <c r="J175" s="13" t="s">
        <v>267</v>
      </c>
      <c r="K175" s="13" t="s">
        <v>267</v>
      </c>
      <c r="L175" s="14" t="s">
        <v>314</v>
      </c>
      <c r="M175" s="14" t="s">
        <v>33</v>
      </c>
    </row>
    <row r="176" customFormat="false" ht="120.75" hidden="false" customHeight="true" outlineLevel="0" collapsed="false">
      <c r="A176" s="32" t="s">
        <v>315</v>
      </c>
      <c r="B176" s="14" t="s">
        <v>316</v>
      </c>
      <c r="C176" s="14" t="s">
        <v>317</v>
      </c>
      <c r="D176" s="18" t="n">
        <v>43831</v>
      </c>
      <c r="E176" s="18" t="n">
        <v>44196</v>
      </c>
      <c r="F176" s="18" t="n">
        <v>43831</v>
      </c>
      <c r="G176" s="18" t="n">
        <v>44196</v>
      </c>
      <c r="H176" s="14" t="s">
        <v>19</v>
      </c>
      <c r="I176" s="21" t="n">
        <v>4380</v>
      </c>
      <c r="J176" s="21" t="n">
        <v>4380</v>
      </c>
      <c r="K176" s="13" t="n">
        <f aca="false">J176/I176*100</f>
        <v>100</v>
      </c>
      <c r="L176" s="14" t="s">
        <v>318</v>
      </c>
      <c r="M176" s="14" t="s">
        <v>33</v>
      </c>
    </row>
    <row r="177" customFormat="false" ht="84.75" hidden="false" customHeight="true" outlineLevel="0" collapsed="false">
      <c r="A177" s="32" t="s">
        <v>319</v>
      </c>
      <c r="B177" s="15" t="s">
        <v>320</v>
      </c>
      <c r="C177" s="15" t="s">
        <v>321</v>
      </c>
      <c r="D177" s="19" t="n">
        <v>43831</v>
      </c>
      <c r="E177" s="19" t="n">
        <v>44196</v>
      </c>
      <c r="F177" s="19" t="n">
        <v>43831</v>
      </c>
      <c r="G177" s="19" t="n">
        <v>44196</v>
      </c>
      <c r="H177" s="14" t="s">
        <v>87</v>
      </c>
      <c r="I177" s="13" t="s">
        <v>267</v>
      </c>
      <c r="J177" s="13" t="s">
        <v>267</v>
      </c>
      <c r="K177" s="13" t="s">
        <v>267</v>
      </c>
      <c r="L177" s="15" t="s">
        <v>322</v>
      </c>
      <c r="M177" s="14" t="s">
        <v>33</v>
      </c>
    </row>
    <row r="178" customFormat="false" ht="150" hidden="false" customHeight="true" outlineLevel="0" collapsed="false">
      <c r="A178" s="32" t="s">
        <v>323</v>
      </c>
      <c r="B178" s="15" t="s">
        <v>324</v>
      </c>
      <c r="C178" s="15" t="s">
        <v>321</v>
      </c>
      <c r="D178" s="18" t="n">
        <v>43831</v>
      </c>
      <c r="E178" s="18" t="n">
        <v>44196</v>
      </c>
      <c r="F178" s="18" t="n">
        <v>43831</v>
      </c>
      <c r="G178" s="18" t="n">
        <v>44196</v>
      </c>
      <c r="H178" s="15" t="s">
        <v>19</v>
      </c>
      <c r="I178" s="21" t="n">
        <v>1300</v>
      </c>
      <c r="J178" s="21" t="n">
        <v>1300</v>
      </c>
      <c r="K178" s="13" t="n">
        <f aca="false">J178/I178*100</f>
        <v>100</v>
      </c>
      <c r="L178" s="15" t="s">
        <v>325</v>
      </c>
      <c r="M178" s="14" t="s">
        <v>33</v>
      </c>
    </row>
    <row r="179" customFormat="false" ht="86.55" hidden="false" customHeight="true" outlineLevel="0" collapsed="false">
      <c r="A179" s="28" t="s">
        <v>326</v>
      </c>
      <c r="B179" s="15" t="s">
        <v>327</v>
      </c>
      <c r="C179" s="14" t="s">
        <v>328</v>
      </c>
      <c r="D179" s="18" t="n">
        <v>43831</v>
      </c>
      <c r="E179" s="18" t="n">
        <v>44196</v>
      </c>
      <c r="F179" s="18" t="n">
        <v>43831</v>
      </c>
      <c r="G179" s="18" t="n">
        <v>44196</v>
      </c>
      <c r="H179" s="15" t="s">
        <v>18</v>
      </c>
      <c r="I179" s="13" t="n">
        <f aca="false">I180</f>
        <v>221.4</v>
      </c>
      <c r="J179" s="13" t="n">
        <f aca="false">J180</f>
        <v>215.6</v>
      </c>
      <c r="K179" s="13" t="n">
        <f aca="false">J179/I179*100</f>
        <v>97.3803071364047</v>
      </c>
      <c r="L179" s="22"/>
      <c r="M179" s="14"/>
    </row>
    <row r="180" customFormat="false" ht="160.15" hidden="false" customHeight="true" outlineLevel="0" collapsed="false">
      <c r="A180" s="23" t="s">
        <v>329</v>
      </c>
      <c r="B180" s="15" t="s">
        <v>330</v>
      </c>
      <c r="C180" s="15" t="s">
        <v>321</v>
      </c>
      <c r="D180" s="19" t="n">
        <v>43831</v>
      </c>
      <c r="E180" s="19" t="n">
        <v>44196</v>
      </c>
      <c r="F180" s="19" t="n">
        <v>43831</v>
      </c>
      <c r="G180" s="19" t="n">
        <v>44196</v>
      </c>
      <c r="H180" s="15" t="s">
        <v>18</v>
      </c>
      <c r="I180" s="21" t="n">
        <v>221.4</v>
      </c>
      <c r="J180" s="21" t="n">
        <v>215.6</v>
      </c>
      <c r="K180" s="13" t="n">
        <f aca="false">J180/I180*100</f>
        <v>97.3803071364047</v>
      </c>
      <c r="L180" s="15" t="s">
        <v>331</v>
      </c>
      <c r="M180" s="14" t="s">
        <v>33</v>
      </c>
    </row>
    <row r="181" customFormat="false" ht="75.6" hidden="false" customHeight="true" outlineLevel="0" collapsed="false">
      <c r="A181" s="23" t="s">
        <v>332</v>
      </c>
      <c r="B181" s="15" t="s">
        <v>333</v>
      </c>
      <c r="C181" s="15" t="s">
        <v>321</v>
      </c>
      <c r="D181" s="18" t="n">
        <v>43831</v>
      </c>
      <c r="E181" s="18" t="n">
        <v>44196</v>
      </c>
      <c r="F181" s="18" t="n">
        <v>43831</v>
      </c>
      <c r="G181" s="18" t="n">
        <v>44196</v>
      </c>
      <c r="H181" s="15" t="s">
        <v>87</v>
      </c>
      <c r="I181" s="21" t="s">
        <v>88</v>
      </c>
      <c r="J181" s="21" t="s">
        <v>88</v>
      </c>
      <c r="K181" s="21" t="s">
        <v>88</v>
      </c>
      <c r="L181" s="39" t="s">
        <v>334</v>
      </c>
      <c r="M181" s="14" t="s">
        <v>33</v>
      </c>
    </row>
    <row r="182" customFormat="false" ht="98.5" hidden="false" customHeight="true" outlineLevel="0" collapsed="false">
      <c r="A182" s="23" t="s">
        <v>335</v>
      </c>
      <c r="B182" s="15" t="s">
        <v>336</v>
      </c>
      <c r="C182" s="15" t="s">
        <v>321</v>
      </c>
      <c r="D182" s="18" t="n">
        <v>43831</v>
      </c>
      <c r="E182" s="18" t="n">
        <v>44196</v>
      </c>
      <c r="F182" s="18" t="n">
        <v>43831</v>
      </c>
      <c r="G182" s="18" t="n">
        <v>44196</v>
      </c>
      <c r="H182" s="15" t="s">
        <v>87</v>
      </c>
      <c r="I182" s="21" t="s">
        <v>88</v>
      </c>
      <c r="J182" s="21" t="s">
        <v>88</v>
      </c>
      <c r="K182" s="21" t="s">
        <v>88</v>
      </c>
      <c r="L182" s="39" t="s">
        <v>337</v>
      </c>
      <c r="M182" s="17" t="s">
        <v>33</v>
      </c>
    </row>
    <row r="183" customFormat="false" ht="162.15" hidden="false" customHeight="true" outlineLevel="0" collapsed="false">
      <c r="A183" s="48" t="s">
        <v>338</v>
      </c>
      <c r="B183" s="15" t="s">
        <v>339</v>
      </c>
      <c r="C183" s="15" t="s">
        <v>321</v>
      </c>
      <c r="D183" s="18" t="n">
        <v>43831</v>
      </c>
      <c r="E183" s="18" t="n">
        <v>44196</v>
      </c>
      <c r="F183" s="18" t="n">
        <v>43831</v>
      </c>
      <c r="G183" s="18" t="n">
        <v>44196</v>
      </c>
      <c r="H183" s="15" t="s">
        <v>87</v>
      </c>
      <c r="I183" s="21" t="s">
        <v>88</v>
      </c>
      <c r="J183" s="21" t="s">
        <v>88</v>
      </c>
      <c r="K183" s="21" t="s">
        <v>88</v>
      </c>
      <c r="L183" s="15" t="s">
        <v>340</v>
      </c>
      <c r="M183" s="14" t="s">
        <v>33</v>
      </c>
    </row>
    <row r="184" customFormat="false" ht="79.6" hidden="false" customHeight="true" outlineLevel="0" collapsed="false">
      <c r="A184" s="48" t="s">
        <v>341</v>
      </c>
      <c r="B184" s="15" t="s">
        <v>342</v>
      </c>
      <c r="C184" s="15" t="s">
        <v>321</v>
      </c>
      <c r="D184" s="19" t="n">
        <v>43831</v>
      </c>
      <c r="E184" s="19" t="n">
        <v>44196</v>
      </c>
      <c r="F184" s="19" t="n">
        <v>43831</v>
      </c>
      <c r="G184" s="19" t="n">
        <v>44196</v>
      </c>
      <c r="H184" s="15" t="s">
        <v>87</v>
      </c>
      <c r="I184" s="21" t="s">
        <v>88</v>
      </c>
      <c r="J184" s="21" t="s">
        <v>88</v>
      </c>
      <c r="K184" s="21" t="s">
        <v>88</v>
      </c>
      <c r="L184" s="15" t="s">
        <v>343</v>
      </c>
      <c r="M184" s="14" t="s">
        <v>33</v>
      </c>
    </row>
    <row r="185" customFormat="false" ht="125.35" hidden="false" customHeight="true" outlineLevel="0" collapsed="false">
      <c r="A185" s="48" t="s">
        <v>344</v>
      </c>
      <c r="B185" s="15" t="s">
        <v>345</v>
      </c>
      <c r="C185" s="15" t="s">
        <v>346</v>
      </c>
      <c r="D185" s="19" t="n">
        <v>43831</v>
      </c>
      <c r="E185" s="19" t="n">
        <v>44196</v>
      </c>
      <c r="F185" s="19" t="n">
        <v>43831</v>
      </c>
      <c r="G185" s="19" t="n">
        <v>44196</v>
      </c>
      <c r="H185" s="15" t="s">
        <v>19</v>
      </c>
      <c r="I185" s="21" t="n">
        <f aca="false">7806.2+50.4-18</f>
        <v>7838.6</v>
      </c>
      <c r="J185" s="21" t="n">
        <v>7838.6</v>
      </c>
      <c r="K185" s="13" t="n">
        <f aca="false">J185/I185*100</f>
        <v>100</v>
      </c>
      <c r="L185" s="15" t="s">
        <v>347</v>
      </c>
      <c r="M185" s="14" t="s">
        <v>33</v>
      </c>
    </row>
    <row r="186" customFormat="false" ht="88.55" hidden="false" customHeight="true" outlineLevel="0" collapsed="false">
      <c r="A186" s="23" t="n">
        <v>8</v>
      </c>
      <c r="B186" s="14" t="s">
        <v>348</v>
      </c>
      <c r="C186" s="14" t="s">
        <v>349</v>
      </c>
      <c r="D186" s="12" t="s">
        <v>92</v>
      </c>
      <c r="E186" s="18" t="n">
        <v>44196</v>
      </c>
      <c r="F186" s="12" t="s">
        <v>92</v>
      </c>
      <c r="G186" s="18" t="n">
        <v>44196</v>
      </c>
      <c r="H186" s="14" t="s">
        <v>19</v>
      </c>
      <c r="I186" s="13" t="n">
        <f aca="false">I187</f>
        <v>588.1</v>
      </c>
      <c r="J186" s="13" t="n">
        <f aca="false">J187</f>
        <v>588.06</v>
      </c>
      <c r="K186" s="13" t="n">
        <f aca="false">J186/I186*100</f>
        <v>99.9931984356402</v>
      </c>
      <c r="L186" s="31"/>
      <c r="M186" s="14"/>
    </row>
    <row r="187" customFormat="false" ht="75.6" hidden="false" customHeight="true" outlineLevel="0" collapsed="false">
      <c r="A187" s="28" t="s">
        <v>350</v>
      </c>
      <c r="B187" s="14" t="s">
        <v>351</v>
      </c>
      <c r="C187" s="15" t="s">
        <v>321</v>
      </c>
      <c r="D187" s="18" t="n">
        <v>43831</v>
      </c>
      <c r="E187" s="18" t="s">
        <v>352</v>
      </c>
      <c r="F187" s="18" t="n">
        <v>43831</v>
      </c>
      <c r="G187" s="18" t="s">
        <v>352</v>
      </c>
      <c r="H187" s="14" t="s">
        <v>19</v>
      </c>
      <c r="I187" s="13" t="n">
        <f aca="false">I188+I189</f>
        <v>588.1</v>
      </c>
      <c r="J187" s="13" t="n">
        <f aca="false">J188+J189</f>
        <v>588.06</v>
      </c>
      <c r="K187" s="13" t="n">
        <f aca="false">J187/I187*100</f>
        <v>99.9931984356402</v>
      </c>
      <c r="L187" s="22"/>
      <c r="M187" s="14"/>
    </row>
    <row r="188" customFormat="false" ht="116.4" hidden="false" customHeight="true" outlineLevel="0" collapsed="false">
      <c r="A188" s="32" t="s">
        <v>353</v>
      </c>
      <c r="B188" s="15" t="s">
        <v>354</v>
      </c>
      <c r="C188" s="15" t="s">
        <v>321</v>
      </c>
      <c r="D188" s="23" t="s">
        <v>355</v>
      </c>
      <c r="E188" s="19" t="n">
        <v>44165</v>
      </c>
      <c r="F188" s="23" t="s">
        <v>355</v>
      </c>
      <c r="G188" s="19" t="n">
        <v>44165</v>
      </c>
      <c r="H188" s="15" t="s">
        <v>19</v>
      </c>
      <c r="I188" s="21" t="n">
        <v>161.44</v>
      </c>
      <c r="J188" s="21" t="n">
        <v>161.44</v>
      </c>
      <c r="K188" s="13" t="n">
        <f aca="false">J188/I188*100</f>
        <v>100</v>
      </c>
      <c r="L188" s="15" t="s">
        <v>356</v>
      </c>
      <c r="M188" s="14" t="s">
        <v>33</v>
      </c>
    </row>
    <row r="189" customFormat="false" ht="79.6" hidden="false" customHeight="true" outlineLevel="0" collapsed="false">
      <c r="A189" s="32" t="s">
        <v>357</v>
      </c>
      <c r="B189" s="15" t="s">
        <v>358</v>
      </c>
      <c r="C189" s="15" t="s">
        <v>321</v>
      </c>
      <c r="D189" s="19" t="n">
        <v>43831</v>
      </c>
      <c r="E189" s="19" t="n">
        <v>44190</v>
      </c>
      <c r="F189" s="19" t="n">
        <v>43831</v>
      </c>
      <c r="G189" s="19" t="n">
        <v>44188</v>
      </c>
      <c r="H189" s="15" t="s">
        <v>19</v>
      </c>
      <c r="I189" s="21" t="n">
        <f aca="false">1000-161.44-411.9</f>
        <v>426.66</v>
      </c>
      <c r="J189" s="21" t="n">
        <v>426.62</v>
      </c>
      <c r="K189" s="13" t="n">
        <f aca="false">J189/I189*100</f>
        <v>99.9906248535133</v>
      </c>
      <c r="L189" s="15" t="s">
        <v>359</v>
      </c>
      <c r="M189" s="14" t="s">
        <v>33</v>
      </c>
    </row>
    <row r="190" customFormat="false" ht="123.35" hidden="false" customHeight="true" outlineLevel="0" collapsed="false">
      <c r="A190" s="12" t="n">
        <v>9</v>
      </c>
      <c r="B190" s="15" t="s">
        <v>360</v>
      </c>
      <c r="C190" s="14" t="s">
        <v>361</v>
      </c>
      <c r="D190" s="18" t="n">
        <v>43831</v>
      </c>
      <c r="E190" s="18" t="n">
        <v>44196</v>
      </c>
      <c r="F190" s="18" t="n">
        <v>43831</v>
      </c>
      <c r="G190" s="18" t="n">
        <v>44196</v>
      </c>
      <c r="H190" s="14" t="s">
        <v>19</v>
      </c>
      <c r="I190" s="13" t="n">
        <f aca="false">I191+I192</f>
        <v>65006</v>
      </c>
      <c r="J190" s="13" t="n">
        <f aca="false">J191+J192</f>
        <v>65004.85</v>
      </c>
      <c r="K190" s="13" t="n">
        <v>99.99</v>
      </c>
      <c r="L190" s="44"/>
      <c r="M190" s="14"/>
    </row>
    <row r="191" customFormat="false" ht="159.2" hidden="false" customHeight="true" outlineLevel="0" collapsed="false">
      <c r="A191" s="12" t="s">
        <v>362</v>
      </c>
      <c r="B191" s="14" t="s">
        <v>363</v>
      </c>
      <c r="C191" s="14" t="s">
        <v>364</v>
      </c>
      <c r="D191" s="18" t="n">
        <v>43831</v>
      </c>
      <c r="E191" s="18" t="n">
        <v>44196</v>
      </c>
      <c r="F191" s="18" t="n">
        <v>43831</v>
      </c>
      <c r="G191" s="18" t="n">
        <v>44196</v>
      </c>
      <c r="H191" s="14" t="s">
        <v>19</v>
      </c>
      <c r="I191" s="21" t="n">
        <f aca="false">35309.8+110-67-3</f>
        <v>35349.8</v>
      </c>
      <c r="J191" s="21" t="n">
        <v>35348.65</v>
      </c>
      <c r="K191" s="13" t="n">
        <v>99.99</v>
      </c>
      <c r="L191" s="20" t="s">
        <v>365</v>
      </c>
      <c r="M191" s="14" t="s">
        <v>33</v>
      </c>
    </row>
    <row r="192" customFormat="false" ht="87.55" hidden="false" customHeight="true" outlineLevel="0" collapsed="false">
      <c r="A192" s="12" t="s">
        <v>366</v>
      </c>
      <c r="B192" s="14" t="s">
        <v>367</v>
      </c>
      <c r="C192" s="14" t="s">
        <v>281</v>
      </c>
      <c r="D192" s="18" t="n">
        <v>43831</v>
      </c>
      <c r="E192" s="18" t="n">
        <v>44196</v>
      </c>
      <c r="F192" s="18" t="n">
        <v>43831</v>
      </c>
      <c r="G192" s="18" t="n">
        <v>44196</v>
      </c>
      <c r="H192" s="14" t="s">
        <v>19</v>
      </c>
      <c r="I192" s="21" t="n">
        <f aca="false">28766.6+889.6</f>
        <v>29656.2</v>
      </c>
      <c r="J192" s="21" t="n">
        <v>29656.2</v>
      </c>
      <c r="K192" s="13" t="n">
        <f aca="false">J192/I192*100</f>
        <v>100</v>
      </c>
      <c r="L192" s="20" t="s">
        <v>368</v>
      </c>
      <c r="M192" s="14" t="s">
        <v>33</v>
      </c>
    </row>
    <row r="193" customFormat="false" ht="67.65" hidden="false" customHeight="true" outlineLevel="0" collapsed="false">
      <c r="A193" s="23" t="n">
        <v>10</v>
      </c>
      <c r="B193" s="15" t="s">
        <v>369</v>
      </c>
      <c r="C193" s="15" t="s">
        <v>370</v>
      </c>
      <c r="D193" s="18" t="n">
        <v>43831</v>
      </c>
      <c r="E193" s="18" t="n">
        <v>44196</v>
      </c>
      <c r="F193" s="18" t="n">
        <v>43831</v>
      </c>
      <c r="G193" s="18" t="n">
        <v>44196</v>
      </c>
      <c r="H193" s="15" t="s">
        <v>19</v>
      </c>
      <c r="I193" s="21" t="n">
        <f aca="false">I194</f>
        <v>380.8</v>
      </c>
      <c r="J193" s="21" t="n">
        <f aca="false">J194</f>
        <v>380.8</v>
      </c>
      <c r="K193" s="13" t="n">
        <f aca="false">J193/I193*100</f>
        <v>100</v>
      </c>
      <c r="L193" s="31"/>
      <c r="M193" s="14"/>
    </row>
    <row r="194" customFormat="false" ht="125.35" hidden="false" customHeight="true" outlineLevel="0" collapsed="false">
      <c r="A194" s="23" t="s">
        <v>371</v>
      </c>
      <c r="B194" s="15" t="s">
        <v>372</v>
      </c>
      <c r="C194" s="15" t="s">
        <v>373</v>
      </c>
      <c r="D194" s="18" t="n">
        <v>43831</v>
      </c>
      <c r="E194" s="18" t="n">
        <v>44196</v>
      </c>
      <c r="F194" s="18" t="n">
        <v>43831</v>
      </c>
      <c r="G194" s="18" t="n">
        <v>44196</v>
      </c>
      <c r="H194" s="15" t="s">
        <v>19</v>
      </c>
      <c r="I194" s="21" t="n">
        <f aca="false">I195+I196</f>
        <v>380.8</v>
      </c>
      <c r="J194" s="21" t="n">
        <f aca="false">J195+J196</f>
        <v>380.8</v>
      </c>
      <c r="K194" s="13" t="n">
        <f aca="false">J194/I194*100</f>
        <v>100</v>
      </c>
      <c r="L194" s="31"/>
      <c r="M194" s="14"/>
    </row>
    <row r="195" customFormat="false" ht="217.9" hidden="false" customHeight="true" outlineLevel="0" collapsed="false">
      <c r="A195" s="23" t="s">
        <v>374</v>
      </c>
      <c r="B195" s="15" t="s">
        <v>375</v>
      </c>
      <c r="C195" s="15" t="s">
        <v>373</v>
      </c>
      <c r="D195" s="18" t="n">
        <v>43831</v>
      </c>
      <c r="E195" s="18" t="n">
        <v>44196</v>
      </c>
      <c r="F195" s="18" t="n">
        <v>43831</v>
      </c>
      <c r="G195" s="18" t="n">
        <v>44196</v>
      </c>
      <c r="H195" s="15" t="s">
        <v>19</v>
      </c>
      <c r="I195" s="21" t="n">
        <f aca="false">168+113.2</f>
        <v>281.2</v>
      </c>
      <c r="J195" s="21" t="n">
        <v>281.2</v>
      </c>
      <c r="K195" s="13" t="n">
        <f aca="false">J195/I195*100</f>
        <v>100</v>
      </c>
      <c r="L195" s="15" t="s">
        <v>376</v>
      </c>
      <c r="M195" s="14" t="s">
        <v>33</v>
      </c>
    </row>
    <row r="196" customFormat="false" ht="114.4" hidden="false" customHeight="true" outlineLevel="0" collapsed="false">
      <c r="A196" s="23" t="s">
        <v>377</v>
      </c>
      <c r="B196" s="15" t="s">
        <v>378</v>
      </c>
      <c r="C196" s="15" t="s">
        <v>373</v>
      </c>
      <c r="D196" s="18" t="n">
        <v>43831</v>
      </c>
      <c r="E196" s="18" t="n">
        <v>44196</v>
      </c>
      <c r="F196" s="18" t="n">
        <v>43831</v>
      </c>
      <c r="G196" s="18" t="n">
        <v>44196</v>
      </c>
      <c r="H196" s="15" t="s">
        <v>19</v>
      </c>
      <c r="I196" s="21" t="n">
        <v>99.6</v>
      </c>
      <c r="J196" s="21" t="n">
        <v>99.6</v>
      </c>
      <c r="K196" s="13" t="n">
        <f aca="false">J196/I196*100</f>
        <v>100</v>
      </c>
      <c r="L196" s="15" t="s">
        <v>379</v>
      </c>
      <c r="M196" s="14" t="s">
        <v>33</v>
      </c>
    </row>
    <row r="197" customFormat="false" ht="171.1" hidden="false" customHeight="true" outlineLevel="0" collapsed="false">
      <c r="A197" s="23" t="s">
        <v>380</v>
      </c>
      <c r="B197" s="15" t="s">
        <v>381</v>
      </c>
      <c r="C197" s="15" t="s">
        <v>382</v>
      </c>
      <c r="D197" s="18" t="n">
        <v>43831</v>
      </c>
      <c r="E197" s="18" t="n">
        <v>44196</v>
      </c>
      <c r="F197" s="18" t="n">
        <v>43831</v>
      </c>
      <c r="G197" s="18" t="n">
        <v>44196</v>
      </c>
      <c r="H197" s="15" t="s">
        <v>87</v>
      </c>
      <c r="I197" s="21" t="s">
        <v>267</v>
      </c>
      <c r="J197" s="21" t="s">
        <v>267</v>
      </c>
      <c r="K197" s="21" t="s">
        <v>267</v>
      </c>
      <c r="L197" s="15" t="s">
        <v>383</v>
      </c>
      <c r="M197" s="14" t="s">
        <v>33</v>
      </c>
    </row>
    <row r="198" customFormat="false" ht="171.1" hidden="false" customHeight="true" outlineLevel="0" collapsed="false">
      <c r="A198" s="23" t="s">
        <v>384</v>
      </c>
      <c r="B198" s="15" t="s">
        <v>385</v>
      </c>
      <c r="C198" s="15" t="s">
        <v>370</v>
      </c>
      <c r="D198" s="18" t="n">
        <v>43831</v>
      </c>
      <c r="E198" s="18" t="n">
        <v>44196</v>
      </c>
      <c r="F198" s="18" t="n">
        <v>43831</v>
      </c>
      <c r="G198" s="18" t="n">
        <v>44196</v>
      </c>
      <c r="H198" s="15" t="s">
        <v>87</v>
      </c>
      <c r="I198" s="21" t="s">
        <v>267</v>
      </c>
      <c r="J198" s="21" t="s">
        <v>267</v>
      </c>
      <c r="K198" s="21" t="s">
        <v>267</v>
      </c>
      <c r="L198" s="15" t="s">
        <v>386</v>
      </c>
      <c r="M198" s="14" t="s">
        <v>33</v>
      </c>
    </row>
    <row r="199" customFormat="false" ht="150.2" hidden="false" customHeight="true" outlineLevel="0" collapsed="false">
      <c r="A199" s="23" t="s">
        <v>387</v>
      </c>
      <c r="B199" s="15" t="s">
        <v>388</v>
      </c>
      <c r="C199" s="15" t="s">
        <v>370</v>
      </c>
      <c r="D199" s="18" t="n">
        <v>43831</v>
      </c>
      <c r="E199" s="18" t="n">
        <v>44196</v>
      </c>
      <c r="F199" s="18" t="n">
        <v>43831</v>
      </c>
      <c r="G199" s="18" t="n">
        <v>44196</v>
      </c>
      <c r="H199" s="15" t="s">
        <v>87</v>
      </c>
      <c r="I199" s="21" t="s">
        <v>267</v>
      </c>
      <c r="J199" s="21" t="s">
        <v>267</v>
      </c>
      <c r="K199" s="21" t="s">
        <v>267</v>
      </c>
      <c r="L199" s="15" t="s">
        <v>389</v>
      </c>
      <c r="M199" s="14" t="s">
        <v>33</v>
      </c>
    </row>
    <row r="200" customFormat="false" ht="175.5" hidden="false" customHeight="true" outlineLevel="0" collapsed="false">
      <c r="A200" s="32" t="s">
        <v>390</v>
      </c>
      <c r="B200" s="15" t="s">
        <v>391</v>
      </c>
      <c r="C200" s="15" t="s">
        <v>382</v>
      </c>
      <c r="D200" s="18" t="n">
        <v>43831</v>
      </c>
      <c r="E200" s="18" t="n">
        <v>44196</v>
      </c>
      <c r="F200" s="18" t="n">
        <v>43831</v>
      </c>
      <c r="G200" s="18" t="n">
        <v>44196</v>
      </c>
      <c r="H200" s="15" t="s">
        <v>87</v>
      </c>
      <c r="I200" s="21" t="s">
        <v>267</v>
      </c>
      <c r="J200" s="21" t="s">
        <v>267</v>
      </c>
      <c r="K200" s="21" t="s">
        <v>267</v>
      </c>
      <c r="L200" s="15" t="s">
        <v>392</v>
      </c>
      <c r="M200" s="14" t="s">
        <v>33</v>
      </c>
    </row>
    <row r="201" customFormat="false" ht="94.5" hidden="false" customHeight="true" outlineLevel="0" collapsed="false">
      <c r="A201" s="23" t="s">
        <v>393</v>
      </c>
      <c r="B201" s="33" t="s">
        <v>394</v>
      </c>
      <c r="C201" s="33" t="s">
        <v>395</v>
      </c>
      <c r="D201" s="18" t="n">
        <v>43831</v>
      </c>
      <c r="E201" s="18" t="n">
        <v>44196</v>
      </c>
      <c r="F201" s="18" t="n">
        <v>43831</v>
      </c>
      <c r="G201" s="18" t="n">
        <v>44196</v>
      </c>
      <c r="H201" s="15" t="s">
        <v>87</v>
      </c>
      <c r="I201" s="21" t="s">
        <v>88</v>
      </c>
      <c r="J201" s="21" t="s">
        <v>267</v>
      </c>
      <c r="K201" s="21" t="s">
        <v>267</v>
      </c>
      <c r="L201" s="33" t="s">
        <v>396</v>
      </c>
      <c r="M201" s="14" t="s">
        <v>33</v>
      </c>
    </row>
    <row r="202" customFormat="false" ht="196.5" hidden="false" customHeight="true" outlineLevel="0" collapsed="false">
      <c r="A202" s="32" t="s">
        <v>397</v>
      </c>
      <c r="B202" s="15" t="s">
        <v>398</v>
      </c>
      <c r="C202" s="15" t="s">
        <v>399</v>
      </c>
      <c r="D202" s="18" t="n">
        <v>43831</v>
      </c>
      <c r="E202" s="18" t="n">
        <v>44196</v>
      </c>
      <c r="F202" s="18" t="n">
        <v>43831</v>
      </c>
      <c r="G202" s="18" t="n">
        <v>44196</v>
      </c>
      <c r="H202" s="15" t="s">
        <v>87</v>
      </c>
      <c r="I202" s="21" t="s">
        <v>267</v>
      </c>
      <c r="J202" s="21" t="s">
        <v>267</v>
      </c>
      <c r="K202" s="21" t="s">
        <v>267</v>
      </c>
      <c r="L202" s="15" t="s">
        <v>400</v>
      </c>
      <c r="M202" s="14" t="s">
        <v>33</v>
      </c>
    </row>
    <row r="203" s="54" customFormat="true" ht="43.5" hidden="false" customHeight="true" outlineLevel="0" collapsed="false">
      <c r="A203" s="49" t="s">
        <v>401</v>
      </c>
      <c r="B203" s="49"/>
      <c r="C203" s="49"/>
      <c r="D203" s="49"/>
      <c r="E203" s="49"/>
      <c r="F203" s="50" t="s">
        <v>402</v>
      </c>
      <c r="G203" s="50"/>
      <c r="H203" s="50"/>
      <c r="I203" s="51"/>
      <c r="J203" s="51"/>
      <c r="K203" s="9"/>
      <c r="L203" s="52"/>
      <c r="M203" s="53"/>
    </row>
    <row r="204" customFormat="false" ht="15" hidden="false" customHeight="false" outlineLevel="0" collapsed="false">
      <c r="A204" s="55"/>
      <c r="B204" s="56"/>
      <c r="C204" s="56"/>
      <c r="D204" s="57"/>
      <c r="E204" s="57"/>
      <c r="I204" s="58"/>
      <c r="J204" s="58"/>
      <c r="K204" s="58"/>
      <c r="L204" s="56"/>
    </row>
    <row r="205" customFormat="false" ht="15" hidden="false" customHeight="false" outlineLevel="0" collapsed="false">
      <c r="A205" s="55"/>
    </row>
    <row r="1048576" customFormat="false" ht="12.8" hidden="false" customHeight="false" outlineLevel="0" collapsed="false"/>
  </sheetData>
  <mergeCells count="329">
    <mergeCell ref="D1:E1"/>
    <mergeCell ref="L1:M1"/>
    <mergeCell ref="A2:L2"/>
    <mergeCell ref="A3:A4"/>
    <mergeCell ref="B3:B4"/>
    <mergeCell ref="C3:C4"/>
    <mergeCell ref="D3:E3"/>
    <mergeCell ref="F3:G3"/>
    <mergeCell ref="H3:H4"/>
    <mergeCell ref="I3:I4"/>
    <mergeCell ref="J3:J4"/>
    <mergeCell ref="K3:K4"/>
    <mergeCell ref="L3:L4"/>
    <mergeCell ref="M3:M4"/>
    <mergeCell ref="A5:A9"/>
    <mergeCell ref="B5:B9"/>
    <mergeCell ref="C5:C9"/>
    <mergeCell ref="D5:D9"/>
    <mergeCell ref="E5:E9"/>
    <mergeCell ref="F5:F9"/>
    <mergeCell ref="G5:G9"/>
    <mergeCell ref="L5:L9"/>
    <mergeCell ref="M5:M9"/>
    <mergeCell ref="A10:A13"/>
    <mergeCell ref="B10:B13"/>
    <mergeCell ref="C10:C13"/>
    <mergeCell ref="D10:D13"/>
    <mergeCell ref="E10:E13"/>
    <mergeCell ref="F10:F13"/>
    <mergeCell ref="G10:G13"/>
    <mergeCell ref="L10:L13"/>
    <mergeCell ref="M10:M13"/>
    <mergeCell ref="A14:A17"/>
    <mergeCell ref="B14:B17"/>
    <mergeCell ref="C14:C17"/>
    <mergeCell ref="D14:D17"/>
    <mergeCell ref="E14:E17"/>
    <mergeCell ref="F14:F17"/>
    <mergeCell ref="G14:G17"/>
    <mergeCell ref="L14:L17"/>
    <mergeCell ref="M14:M17"/>
    <mergeCell ref="A18:A21"/>
    <mergeCell ref="B18:B21"/>
    <mergeCell ref="C18:C21"/>
    <mergeCell ref="D18:D21"/>
    <mergeCell ref="E18:E21"/>
    <mergeCell ref="F18:F21"/>
    <mergeCell ref="G18:G21"/>
    <mergeCell ref="L18:L21"/>
    <mergeCell ref="M18:M21"/>
    <mergeCell ref="A22:A25"/>
    <mergeCell ref="B22:B25"/>
    <mergeCell ref="C22:C25"/>
    <mergeCell ref="D22:D25"/>
    <mergeCell ref="E22:E25"/>
    <mergeCell ref="F22:F25"/>
    <mergeCell ref="G22:G25"/>
    <mergeCell ref="L22:L25"/>
    <mergeCell ref="M22:M25"/>
    <mergeCell ref="A26:A29"/>
    <mergeCell ref="B26:B29"/>
    <mergeCell ref="C26:C29"/>
    <mergeCell ref="D26:D29"/>
    <mergeCell ref="E26:E29"/>
    <mergeCell ref="F26:F29"/>
    <mergeCell ref="G26:G29"/>
    <mergeCell ref="L26:L29"/>
    <mergeCell ref="M26:M29"/>
    <mergeCell ref="A30:A33"/>
    <mergeCell ref="B30:B33"/>
    <mergeCell ref="C30:C33"/>
    <mergeCell ref="D30:D33"/>
    <mergeCell ref="E30:E33"/>
    <mergeCell ref="F30:F33"/>
    <mergeCell ref="G30:G33"/>
    <mergeCell ref="L30:L33"/>
    <mergeCell ref="M30:M33"/>
    <mergeCell ref="B34:B37"/>
    <mergeCell ref="C34:C37"/>
    <mergeCell ref="D34:D37"/>
    <mergeCell ref="E34:E37"/>
    <mergeCell ref="F34:F37"/>
    <mergeCell ref="G34:G37"/>
    <mergeCell ref="L34:L37"/>
    <mergeCell ref="M34:M37"/>
    <mergeCell ref="A36:A37"/>
    <mergeCell ref="A38:A40"/>
    <mergeCell ref="B38:B40"/>
    <mergeCell ref="C38:C40"/>
    <mergeCell ref="D38:D40"/>
    <mergeCell ref="E38:E40"/>
    <mergeCell ref="F38:F40"/>
    <mergeCell ref="G38:G40"/>
    <mergeCell ref="L38:L40"/>
    <mergeCell ref="M38:M40"/>
    <mergeCell ref="A41:A43"/>
    <mergeCell ref="B41:B43"/>
    <mergeCell ref="C41:C43"/>
    <mergeCell ref="D41:D43"/>
    <mergeCell ref="E41:E43"/>
    <mergeCell ref="F41:F43"/>
    <mergeCell ref="G41:G43"/>
    <mergeCell ref="L41:L43"/>
    <mergeCell ref="M41:M43"/>
    <mergeCell ref="A44:A47"/>
    <mergeCell ref="B44:B47"/>
    <mergeCell ref="C44:C47"/>
    <mergeCell ref="D44:D47"/>
    <mergeCell ref="E44:E47"/>
    <mergeCell ref="F44:F47"/>
    <mergeCell ref="G44:G47"/>
    <mergeCell ref="L44:L47"/>
    <mergeCell ref="M44:M47"/>
    <mergeCell ref="A48:A51"/>
    <mergeCell ref="B48:B51"/>
    <mergeCell ref="C48:C51"/>
    <mergeCell ref="D48:D51"/>
    <mergeCell ref="E48:E51"/>
    <mergeCell ref="F48:F51"/>
    <mergeCell ref="G48:G51"/>
    <mergeCell ref="L48:L51"/>
    <mergeCell ref="M48:M51"/>
    <mergeCell ref="A52:A54"/>
    <mergeCell ref="B52:B54"/>
    <mergeCell ref="C52:C54"/>
    <mergeCell ref="D52:D54"/>
    <mergeCell ref="E52:E54"/>
    <mergeCell ref="F52:F54"/>
    <mergeCell ref="G52:G54"/>
    <mergeCell ref="L52:L54"/>
    <mergeCell ref="M52:M54"/>
    <mergeCell ref="A56:A58"/>
    <mergeCell ref="B56:B58"/>
    <mergeCell ref="C56:C58"/>
    <mergeCell ref="D56:D58"/>
    <mergeCell ref="E56:E58"/>
    <mergeCell ref="F56:F58"/>
    <mergeCell ref="G56:G58"/>
    <mergeCell ref="L56:L58"/>
    <mergeCell ref="M56:M58"/>
    <mergeCell ref="A59:A61"/>
    <mergeCell ref="B59:B61"/>
    <mergeCell ref="C59:C61"/>
    <mergeCell ref="D59:D61"/>
    <mergeCell ref="E59:E61"/>
    <mergeCell ref="F59:F61"/>
    <mergeCell ref="G59:G61"/>
    <mergeCell ref="L59:L61"/>
    <mergeCell ref="M59:M61"/>
    <mergeCell ref="A64:A67"/>
    <mergeCell ref="B64:B67"/>
    <mergeCell ref="C64:C67"/>
    <mergeCell ref="D64:D67"/>
    <mergeCell ref="E64:E67"/>
    <mergeCell ref="F64:F67"/>
    <mergeCell ref="G64:G67"/>
    <mergeCell ref="L64:L67"/>
    <mergeCell ref="M64:M67"/>
    <mergeCell ref="A75:A78"/>
    <mergeCell ref="B75:B78"/>
    <mergeCell ref="C75:C78"/>
    <mergeCell ref="D75:D78"/>
    <mergeCell ref="E75:E78"/>
    <mergeCell ref="F75:F78"/>
    <mergeCell ref="G75:G78"/>
    <mergeCell ref="L75:L78"/>
    <mergeCell ref="M75:M78"/>
    <mergeCell ref="A79:A82"/>
    <mergeCell ref="B79:B82"/>
    <mergeCell ref="C79:C82"/>
    <mergeCell ref="D79:D82"/>
    <mergeCell ref="E79:E82"/>
    <mergeCell ref="F79:F82"/>
    <mergeCell ref="G79:G82"/>
    <mergeCell ref="L79:L82"/>
    <mergeCell ref="M79:M82"/>
    <mergeCell ref="A91:A93"/>
    <mergeCell ref="B91:B93"/>
    <mergeCell ref="C91:C93"/>
    <mergeCell ref="D91:D93"/>
    <mergeCell ref="E91:E93"/>
    <mergeCell ref="F91:F93"/>
    <mergeCell ref="G91:G93"/>
    <mergeCell ref="L91:L93"/>
    <mergeCell ref="M91:M93"/>
    <mergeCell ref="A102:A105"/>
    <mergeCell ref="B102:B105"/>
    <mergeCell ref="C102:C105"/>
    <mergeCell ref="D102:D105"/>
    <mergeCell ref="E102:E105"/>
    <mergeCell ref="F102:F105"/>
    <mergeCell ref="G102:G105"/>
    <mergeCell ref="L102:L105"/>
    <mergeCell ref="M102:M105"/>
    <mergeCell ref="A108:A110"/>
    <mergeCell ref="B108:B110"/>
    <mergeCell ref="C108:C110"/>
    <mergeCell ref="D108:D110"/>
    <mergeCell ref="E108:E110"/>
    <mergeCell ref="F108:F110"/>
    <mergeCell ref="G108:G110"/>
    <mergeCell ref="L108:L110"/>
    <mergeCell ref="M108:M110"/>
    <mergeCell ref="A111:A113"/>
    <mergeCell ref="B111:B113"/>
    <mergeCell ref="C111:C113"/>
    <mergeCell ref="D111:D113"/>
    <mergeCell ref="E111:E113"/>
    <mergeCell ref="F111:F113"/>
    <mergeCell ref="G111:G113"/>
    <mergeCell ref="L111:L113"/>
    <mergeCell ref="M111:M113"/>
    <mergeCell ref="A114:A116"/>
    <mergeCell ref="B114:B116"/>
    <mergeCell ref="C114:C116"/>
    <mergeCell ref="D114:D116"/>
    <mergeCell ref="E114:E116"/>
    <mergeCell ref="F114:F116"/>
    <mergeCell ref="G114:G116"/>
    <mergeCell ref="M114:M116"/>
    <mergeCell ref="A117:A119"/>
    <mergeCell ref="B117:B119"/>
    <mergeCell ref="C117:C119"/>
    <mergeCell ref="D117:D119"/>
    <mergeCell ref="E117:E119"/>
    <mergeCell ref="F117:F119"/>
    <mergeCell ref="G117:G119"/>
    <mergeCell ref="L117:L119"/>
    <mergeCell ref="M117:M119"/>
    <mergeCell ref="A120:A123"/>
    <mergeCell ref="B120:B123"/>
    <mergeCell ref="C120:C123"/>
    <mergeCell ref="D120:D123"/>
    <mergeCell ref="E120:E123"/>
    <mergeCell ref="F120:F123"/>
    <mergeCell ref="G120:G123"/>
    <mergeCell ref="L120:L123"/>
    <mergeCell ref="M120:M123"/>
    <mergeCell ref="A124:A127"/>
    <mergeCell ref="B124:B127"/>
    <mergeCell ref="C124:C127"/>
    <mergeCell ref="D124:D127"/>
    <mergeCell ref="E124:E127"/>
    <mergeCell ref="F124:F127"/>
    <mergeCell ref="G124:G127"/>
    <mergeCell ref="L124:L127"/>
    <mergeCell ref="M124:M127"/>
    <mergeCell ref="A128:A130"/>
    <mergeCell ref="B128:B130"/>
    <mergeCell ref="C128:C130"/>
    <mergeCell ref="D128:D130"/>
    <mergeCell ref="E128:E130"/>
    <mergeCell ref="F128:F130"/>
    <mergeCell ref="G128:G130"/>
    <mergeCell ref="L128:L130"/>
    <mergeCell ref="M128:M130"/>
    <mergeCell ref="A132:A133"/>
    <mergeCell ref="B132:B133"/>
    <mergeCell ref="C132:C133"/>
    <mergeCell ref="D132:D133"/>
    <mergeCell ref="E132:E133"/>
    <mergeCell ref="F132:F133"/>
    <mergeCell ref="G132:G133"/>
    <mergeCell ref="H132:H133"/>
    <mergeCell ref="I132:I133"/>
    <mergeCell ref="J132:J133"/>
    <mergeCell ref="K132:K133"/>
    <mergeCell ref="L132:L133"/>
    <mergeCell ref="M132:M133"/>
    <mergeCell ref="A135:A137"/>
    <mergeCell ref="B135:B137"/>
    <mergeCell ref="C135:C137"/>
    <mergeCell ref="D135:D137"/>
    <mergeCell ref="E135:E137"/>
    <mergeCell ref="F135:F137"/>
    <mergeCell ref="G135:G137"/>
    <mergeCell ref="H135:H137"/>
    <mergeCell ref="I135:I137"/>
    <mergeCell ref="J135:J137"/>
    <mergeCell ref="K135:K137"/>
    <mergeCell ref="L135:L137"/>
    <mergeCell ref="M135:M137"/>
    <mergeCell ref="A139:A141"/>
    <mergeCell ref="B139:B141"/>
    <mergeCell ref="C139:C141"/>
    <mergeCell ref="D139:D141"/>
    <mergeCell ref="E139:E141"/>
    <mergeCell ref="F139:F141"/>
    <mergeCell ref="G139:G141"/>
    <mergeCell ref="H139:H141"/>
    <mergeCell ref="I139:I141"/>
    <mergeCell ref="J139:J141"/>
    <mergeCell ref="K139:K141"/>
    <mergeCell ref="L139:L141"/>
    <mergeCell ref="M139:M141"/>
    <mergeCell ref="A143:A145"/>
    <mergeCell ref="B143:B145"/>
    <mergeCell ref="C143:C145"/>
    <mergeCell ref="D143:D145"/>
    <mergeCell ref="E143:E145"/>
    <mergeCell ref="F143:F145"/>
    <mergeCell ref="G143:G145"/>
    <mergeCell ref="H143:H145"/>
    <mergeCell ref="I143:I145"/>
    <mergeCell ref="J143:J145"/>
    <mergeCell ref="K143:K145"/>
    <mergeCell ref="L143:L145"/>
    <mergeCell ref="M143:M145"/>
    <mergeCell ref="A147:A149"/>
    <mergeCell ref="B147:B149"/>
    <mergeCell ref="C147:C149"/>
    <mergeCell ref="D147:D149"/>
    <mergeCell ref="E147:E149"/>
    <mergeCell ref="F147:F149"/>
    <mergeCell ref="G147:G149"/>
    <mergeCell ref="L147:L149"/>
    <mergeCell ref="M147:M149"/>
    <mergeCell ref="A158:A160"/>
    <mergeCell ref="B158:B160"/>
    <mergeCell ref="C158:C160"/>
    <mergeCell ref="D158:D160"/>
    <mergeCell ref="E158:E160"/>
    <mergeCell ref="F158:F160"/>
    <mergeCell ref="G158:G160"/>
    <mergeCell ref="L158:L160"/>
    <mergeCell ref="M158:M160"/>
    <mergeCell ref="A203:E203"/>
    <mergeCell ref="F203:H203"/>
    <mergeCell ref="D204:E204"/>
  </mergeCells>
  <printOptions headings="false" gridLines="false" gridLinesSet="true" horizontalCentered="false" verticalCentered="false"/>
  <pageMargins left="0.236111111111111" right="0.236111111111111" top="0.551388888888889" bottom="0.747916666666667" header="0.315277777777778" footer="0.511805555555555"/>
  <pageSetup paperSize="9" scale="52" firstPageNumber="0" fitToWidth="1" fitToHeight="1" pageOrder="downThenOver" orientation="landscape" blackAndWhite="false" draft="false" cellComments="none" useFirstPageNumber="false" horizontalDpi="300" verticalDpi="300" copies="1"/>
  <headerFooter differentFirst="false" differentOddEven="false">
    <oddHeader>&amp;C&amp;P</oddHeader>
    <oddFooter/>
  </headerFooter>
  <rowBreaks count="10" manualBreakCount="10">
    <brk id="21" man="true" max="16383" min="0"/>
    <brk id="58" man="true" max="16383" min="0"/>
    <brk id="63" man="true" max="16383" min="0"/>
    <brk id="72" man="true" max="16383" min="0"/>
    <brk id="93" man="true" max="16383" min="0"/>
    <brk id="100" man="true" max="16383" min="0"/>
    <brk id="110" man="true" max="16383" min="0"/>
    <brk id="123" man="true" max="16383" min="0"/>
    <brk id="138" man="true" max="16383" min="0"/>
    <brk id="157" man="true" max="16383" min="0"/>
  </rowBreaks>
</worksheet>
</file>

<file path=docProps/app.xml><?xml version="1.0" encoding="utf-8"?>
<Properties xmlns="http://schemas.openxmlformats.org/officeDocument/2006/extended-properties" xmlns:vt="http://schemas.openxmlformats.org/officeDocument/2006/docPropsVTypes">
  <Template/>
  <TotalTime>374</TotalTime>
  <Application>LibreOffice/6.2.2.2$Windows_X86_64 LibreOffice_project/2b840030fec2aae0fd2658d8d4f9548af4e3518d</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2006-09-16T00:00:00Z</dcterms:created>
  <dc:creator/>
  <dc:description/>
  <dc:language>ru-RU</dc:language>
  <cp:lastModifiedBy/>
  <cp:lastPrinted>2021-04-01T18:39:19Z</cp:lastPrinted>
  <dcterms:modified xsi:type="dcterms:W3CDTF">2021-04-01T18:55:20Z</dcterms:modified>
  <cp:revision>59</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