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tabRatio="500" activeTab="0"/>
  </bookViews>
  <sheets>
    <sheet name="план реализации 2022" sheetId="1" r:id="rId1"/>
  </sheets>
  <definedNames>
    <definedName name="Print_Area_0_0" localSheetId="0">'план реализации 2022'!$A$1:$H$213</definedName>
    <definedName name="Print_Area_0_0_0" localSheetId="0">'план реализации 2022'!$A$1:$H$211</definedName>
    <definedName name="Print_Titles_0" localSheetId="0">'план реализации 2022'!$7:$8</definedName>
    <definedName name="Print_Titles_0_0" localSheetId="0">'план реализации 2022'!$7:$8</definedName>
    <definedName name="_xlnm.Print_Titles" localSheetId="0">'план реализации 2022'!$6:$7</definedName>
    <definedName name="_xlnm.Print_Area" localSheetId="0">'план реализации 2022'!$A$1:$H$218</definedName>
  </definedNames>
  <calcPr fullCalcOnLoad="1"/>
</workbook>
</file>

<file path=xl/sharedStrings.xml><?xml version="1.0" encoding="utf-8"?>
<sst xmlns="http://schemas.openxmlformats.org/spreadsheetml/2006/main" count="770" uniqueCount="453">
  <si>
    <t>всего</t>
  </si>
  <si>
    <t>Х</t>
  </si>
  <si>
    <t>1.1.</t>
  </si>
  <si>
    <t>1.2.</t>
  </si>
  <si>
    <t>1.3.</t>
  </si>
  <si>
    <t>1.4.</t>
  </si>
  <si>
    <t>2.</t>
  </si>
  <si>
    <t>2.1.</t>
  </si>
  <si>
    <t>2.2.</t>
  </si>
  <si>
    <t>2.3.</t>
  </si>
  <si>
    <t>3.1.</t>
  </si>
  <si>
    <t>3.2.</t>
  </si>
  <si>
    <t xml:space="preserve">Подводно-техническое обследование гидротехнических сооружений Белохолуницкого водохранилища в г. Белая Холуница Белохолуницкого района Кировской области </t>
  </si>
  <si>
    <t>Приложение</t>
  </si>
  <si>
    <t>УТВЕРЖДЕН</t>
  </si>
  <si>
    <t>распоряжением министерства охраны окружающей среды Кировской области 
от                                   №</t>
  </si>
  <si>
    <t>№ п/п</t>
  </si>
  <si>
    <t>Наименование государственной программы, подпрограммы, отдельного мероприятия, проекта, мероприятия</t>
  </si>
  <si>
    <t xml:space="preserve">Ответственный исполнитель, соисполнитель, участник </t>
  </si>
  <si>
    <t xml:space="preserve">Срок </t>
  </si>
  <si>
    <t>Источник финансирования</t>
  </si>
  <si>
    <t>Финансирование на 2022 год, 
тыс. рублей</t>
  </si>
  <si>
    <t>Ожидаемый результат реализации 
мероприятия государственной программы
 (краткое описание)</t>
  </si>
  <si>
    <t xml:space="preserve">начало реализации </t>
  </si>
  <si>
    <t xml:space="preserve">окончание реализации </t>
  </si>
  <si>
    <t>федеральный бюджет</t>
  </si>
  <si>
    <t>областной бюджет</t>
  </si>
  <si>
    <t>местный бюджет</t>
  </si>
  <si>
    <t>внебюджетные источники</t>
  </si>
  <si>
    <t>1.</t>
  </si>
  <si>
    <t>Горченко П.А. – начальник отдела водных ресурсов министерства охраны окружающей среды Кировской области;
органы местного самоуправления (по согласованию)</t>
  </si>
  <si>
    <t>Строительство  берегоукрепления Белохолуницкого водохранилища  в г. Белая Холуница Белохолуницкого района Кировской области</t>
  </si>
  <si>
    <t>Горченко П.А. – начальник отдела водных ресурсов министерства охраны окружающей среды Кировской области;
Кашин С.А. - глава Белохолуницкого городского поселения</t>
  </si>
  <si>
    <t>1.1.1.</t>
  </si>
  <si>
    <t>Капитальный ремонт гидроузла на р. Плоская у дер. Корюгино Слободского района Кировской области</t>
  </si>
  <si>
    <t>1.2.1.</t>
  </si>
  <si>
    <t>Выполнение работ по капитальному ремонту гидроузла на р. Плоская у дер. Корюгино Слободского района Кировской области</t>
  </si>
  <si>
    <t>Капитальный ремонт гидроузла Шошминского водохранилища в местечке Опытное Поле Яранского района Кировской области</t>
  </si>
  <si>
    <t>Горченко П.А. – начальник отдела водных ресурсов министерства охраны окружающей среды Кировской области;
Бусыгина И.А. - глава администрации Опытнопольского сельского поселения</t>
  </si>
  <si>
    <t>1.3.1.</t>
  </si>
  <si>
    <t>Выполнение работ по капитальному ремонту гидроузла Шошминского водохранилища в местечке Опытное Поле Яранского района Кировской области</t>
  </si>
  <si>
    <t xml:space="preserve">
</t>
  </si>
  <si>
    <t>Осуществление переданных полномочий Российской Федерации в области охраны и использования объектов животного мира, в том числе федеральный государственный контроль (надзор) в области охраны, воспроизводства и использования объектов животного мира и среды их обитания (за исключением охотничьих ресурсов и водных биологических ресурсов)</t>
  </si>
  <si>
    <t>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</t>
  </si>
  <si>
    <r>
      <rPr>
        <sz val="11"/>
        <color indexed="8"/>
        <rFont val="Times New Roman"/>
        <family val="1"/>
      </rPr>
      <t>Осуществление переданных полномочий Российской Федерации в области охоты и сохранения охотничьих ресурсов,</t>
    </r>
    <r>
      <rPr>
        <sz val="11"/>
        <rFont val="Times New Roman"/>
        <family val="1"/>
      </rPr>
      <t xml:space="preserve"> в том числе</t>
    </r>
    <r>
      <rPr>
        <sz val="11"/>
        <color indexed="8"/>
        <rFont val="Times New Roman"/>
        <family val="1"/>
      </rPr>
      <t xml:space="preserve"> осуществление сохранения и использования охотничьих ресурсов и федерального государственного охотничьего контроля (надзора)</t>
    </r>
  </si>
  <si>
    <t>Проведены мероприятия по охране, воспроизводству и регулированию использования объектов животного мира и среды их обитания. Организовано и осуществлено сохранение и использование объектов животного мира и среды их обитания, установлены лимиты и квоты добычи охотничьих ресурсов, проведено регулирование их численности, определены виды разрешенной охоты и параметры осуществления охоты в охотничьих угодьях на территории Кировской области, осуществлено ведение государственного охотхозяйственного реестра и государственного мониторинга охотничьих ресурсов и среды их обитания, обеспечено заключение охотхозяйственных соглашений, оказание государственных услуг по выдаче разрешений на добычу охотничьих ресурсов и разрешений на содержание и разведение охотничьих ресурсов в полувольных условиях и искусственно созданной среде обитания, осуществлен федеральный государственный охотничий контроль (надзор), контроль за использованием капканов и других устройств, используемых при осуществлении охоты, контроль за оборотом продукции охоты</t>
  </si>
  <si>
    <t>Обеспечена охрана, воспроизводство, регулирование использования объектов животного мира, отнесенных и неотнесенных к объектам охоты, и среды их обитания, 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 и федеральный государственный охотничий контроль (надзор) в соответствии с Уставом учреждения</t>
  </si>
  <si>
    <t>2.4.</t>
  </si>
  <si>
    <t>Стимулирование действий муниципальных образований по выплатам вознаграждения по добыче волка</t>
  </si>
  <si>
    <t>Обеспечена безопасность и жизнедеятельность населения, осуществлен контроль над численностью волка, снижена угроза его захода в населенные пункты</t>
  </si>
  <si>
    <t>3.</t>
  </si>
  <si>
    <t>Отдельное мероприятие  "Сокращение вредного воздействия отходов производства и потребления на окружающую среду"</t>
  </si>
  <si>
    <t>Совершенствование системы государственного регулирования в сфере обращения с отходами, создание эффективных механизмов управления сферой обращения с отходами производства и потребления</t>
  </si>
  <si>
    <t xml:space="preserve">3.1.1. </t>
  </si>
  <si>
    <t>Осуществление государственного контроля (надзора) в части правильности применения тарифов в области обращения с твердыми коммунальными отходами</t>
  </si>
  <si>
    <t>Михайлов М.В. - руководитель региональной службы по тарифам Кировской области</t>
  </si>
  <si>
    <t>не требуется</t>
  </si>
  <si>
    <t xml:space="preserve">Осуществлен региональный государственный контроль (надзор) в области регулирования тарифов в сфере обращения с твердыми коммунальными отходами (по мере необходимости при наличии оснований)     </t>
  </si>
  <si>
    <t>3.1.2.</t>
  </si>
  <si>
    <t xml:space="preserve">Регулирование деятельности регионального оператора по обращению с твердыми коммунальными отходами
</t>
  </si>
  <si>
    <t>3.1.2.1.</t>
  </si>
  <si>
    <t>Организация согласования условий проведения торгов, по результатам которых формируются цены на услуги по транспортированию твердых коммунальных отходов</t>
  </si>
  <si>
    <t>Осуществлено согласование условий проведения торгов, по результатам которых формируются цены на услуги по транспортированию твердых коммунальных отходов</t>
  </si>
  <si>
    <t>3.1.2.2.</t>
  </si>
  <si>
    <t xml:space="preserve">Осуществление анализа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захоронение, соблюдения потоков твердых коммунальных отходов </t>
  </si>
  <si>
    <t>Осуществлен ежемесячный анализ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 в разрезе районов и лотов, соблюдения потоков твердых коммунальных отходов территориальной схеме в разрезе районов и полигонов</t>
  </si>
  <si>
    <t>3.1.2.3.</t>
  </si>
  <si>
    <t xml:space="preserve">Координация взаимодействия регионального оператора по обращению с твердыми коммунальными отходами и органов местного самоуправления по оказанию коммунальной услуги в сфере обращения с твердыми коммунальными отходами </t>
  </si>
  <si>
    <t>Осуществлено регулирование графиков вывоза твердых коммунальных отходов, вывоз из труднодоступных и удаленных мест и иных вопросов путем проведения координационных совещаний с главами органов местного самоуправления</t>
  </si>
  <si>
    <t>3.1.3.</t>
  </si>
  <si>
    <t xml:space="preserve">Актуализация действующих нормативных правовых актов и разработка нормативных правовых актов в сфере обращения с отходами
</t>
  </si>
  <si>
    <t>Актуализированы действующие и разработаны новые нормативные правовые акты в сфере обращения с отходами</t>
  </si>
  <si>
    <t>3.1.4.</t>
  </si>
  <si>
    <t>Приобретены права на использование программы "Модуль обработки данных комплексной автоматизированной системы управления "Управление отходами"</t>
  </si>
  <si>
    <t>Реализация мероприятий региональной программы в области обращения с отходами, в том числе с твердыми коммунальными отходами, на территории Кировской области</t>
  </si>
  <si>
    <t>3.2.1.</t>
  </si>
  <si>
    <t>Создание и развитие инфраструктуры по обращению с отходами, в том числе с твердыми коммунальными отходами</t>
  </si>
  <si>
    <t>внебюджетные средства</t>
  </si>
  <si>
    <t>3.2.1.1.</t>
  </si>
  <si>
    <t>Расширение и обновление мусоровозного парка</t>
  </si>
  <si>
    <t>Обеспечено транспортирование отходов в муниципальных образованиях в соответствии с требованиями законодательства</t>
  </si>
  <si>
    <t>3.2.1.2.</t>
  </si>
  <si>
    <t xml:space="preserve">Развитие системы сбора отходов от использования товаров, в том числе ртуть содержащих отходов, отработанных источников малого тока (батареек) у населения
</t>
  </si>
  <si>
    <t xml:space="preserve">Обеспечен сбор отходов от использования товаров с последующей передачей данных отходов на переработку в соответствии с требованиями законодательства, снижено количество отходов, направляемых на захоронение
</t>
  </si>
  <si>
    <t>3.2.1.3.</t>
  </si>
  <si>
    <t>Строительство объектов размещения твердых коммунальных отходов</t>
  </si>
  <si>
    <t>3.2.1.3.1.</t>
  </si>
  <si>
    <t xml:space="preserve">Проектирование и строительство межмуниципальных полигонов ТКО
</t>
  </si>
  <si>
    <t>Передача проектно-сметной документации по строительству объекта коммунально-бытового назначения</t>
  </si>
  <si>
    <t xml:space="preserve">Создание объекта коммунально-бытового назначения 
</t>
  </si>
  <si>
    <t xml:space="preserve">Введен в эксплуатацию объект коммунально-бытового назначения - 2 этап строительства межмуниципального полигона ТБО для Свечинского и Шабалинского районов Кировской области </t>
  </si>
  <si>
    <t xml:space="preserve">3.2.1.4. </t>
  </si>
  <si>
    <t>Мониторинг исполнения регулируемой или нерегулируемой организацией мероприятий инвестиционных программ в области обращения с твердыми коммунальными отходами</t>
  </si>
  <si>
    <t>Предоставлена отчетность регулируемой или нерегулируемой организацией о реализации мероприятий инвестиционных программ в области обращения с твердыми коммунальными отходами</t>
  </si>
  <si>
    <t>3.2.1.5.</t>
  </si>
  <si>
    <t>Приобретение контейнеров для ТКО</t>
  </si>
  <si>
    <t>За счет средств АО "Куприт" приобретены контейнеры для ТКО</t>
  </si>
  <si>
    <t>3.2.1.6.</t>
  </si>
  <si>
    <t xml:space="preserve">Создание мест (площадок) накопления твердых коммунальных отходов </t>
  </si>
  <si>
    <t>3.2.2.</t>
  </si>
  <si>
    <t>Ликвидация накопленного экологического вреда окружающей среде</t>
  </si>
  <si>
    <t>3.2.2.1.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</si>
  <si>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</si>
  <si>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3.2.2.1.1.</t>
  </si>
  <si>
    <t>Предоставление субсидий из областного бюджета местным бюджетам на ликвидацию свалок бытовых (коммунальных) отходов на территории Кировской области, не отвечающих требованиям природоохранного законодательства</t>
  </si>
  <si>
    <t>3.2.2.1.2.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</si>
  <si>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 в соответствие с графиками органов местного самоуправления</t>
  </si>
  <si>
    <t>Ликвидированы свалки бытовых (коммунальных) отходов на территории Кировской области, не отвечающие требованиям природоохранного законодательства в соответствие с графиками органов местного самоуправления</t>
  </si>
  <si>
    <t>3.2.2.2.</t>
  </si>
  <si>
    <t xml:space="preserve">Выявление объектов накопленного экологического вреда окружающей среде и принятие мер по включению выявленных объектов в государственный реестр объектов накопленного экологического вреда окружающей среде </t>
  </si>
  <si>
    <t>Направлена заявка о включении выявленного объекта накопленного экологического вреда окружающей среде в государственный реестр объектов накопленного экологического вреда окружающей среде</t>
  </si>
  <si>
    <t>3.2.2.3.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</si>
  <si>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</t>
  </si>
  <si>
    <t>В рамках рассмотрения обращений граждан по фактам несанкционированного размещения отходов производства и потребления, а также в ходе рейдовых мероприятий, выявлены несанкционированные свалки</t>
  </si>
  <si>
    <t>3.2.2.4.</t>
  </si>
  <si>
    <t xml:space="preserve">Проведение региональных надзорных мероприятий по предупреждению причинения вреда окружающей среде при размещении бесхозяйных отходов, в том числе ТКО, выявление случаев причинения такого вреда и ликвидация его последствий
</t>
  </si>
  <si>
    <t>По выявленным фактам несанкционированного размещения отходов производства и потребления в территориальные управления и администрации районных муниципальных образований направлены материалы с требованием по их ликвидации</t>
  </si>
  <si>
    <t>3.2.2.5.</t>
  </si>
  <si>
    <t>Ведение регионального реестра мест несанкционированного размещения отходов</t>
  </si>
  <si>
    <t>Внесены записи в региональный реестр мест несанкционированного размещения отходов о несанкционированном обнаружении размещения отходов, в том числе ТКО, обнаруженных на территории Кировской области</t>
  </si>
  <si>
    <t>3.2.2.6.</t>
  </si>
  <si>
    <t>Ликвидация несанкционированных свалок на землях лесного фонда Кировской области</t>
  </si>
  <si>
    <t>3.2.2.7.</t>
  </si>
  <si>
    <t xml:space="preserve">Рекультивация полигонов отходов
</t>
  </si>
  <si>
    <t>3.2.2.7.1.</t>
  </si>
  <si>
    <t xml:space="preserve">Рекультивация полигона ТБО г. Уржум
</t>
  </si>
  <si>
    <t xml:space="preserve">Изучение рынка стоимости разработки проектной документации по
</t>
  </si>
  <si>
    <t xml:space="preserve">Байбородов В.В. – глава Уржумского района
</t>
  </si>
  <si>
    <t>определена начальная стоимость проектных работ</t>
  </si>
  <si>
    <t>3.2.2.7.1.2.</t>
  </si>
  <si>
    <t>Направление в министерство финансов Кировской области предложений по выделению средств областного бюджета на разработку проектной документации по рекультивации полигона ТБО г. Уржум</t>
  </si>
  <si>
    <t xml:space="preserve">принято решение о выделении средств областного бюджета на разработку проектной документации по рекультивации полигона ТБО г.Уржум </t>
  </si>
  <si>
    <t>3.2.2.7.1.3.</t>
  </si>
  <si>
    <t>Подготовка проекта технического задания на разработку проекта по рекультивации полигона ТБО г. Уржум</t>
  </si>
  <si>
    <t xml:space="preserve">Байбородов В.В.– глава Уржумского района
</t>
  </si>
  <si>
    <t>Разработано техническое задание на разработку проекта по рекультивации полигона ТБО г. Уржум</t>
  </si>
  <si>
    <t>3.2.2.7.1.4.</t>
  </si>
  <si>
    <t>Проведение обследования полигона ТБО г. Уржум, выявление влияния на окружающую среду</t>
  </si>
  <si>
    <t xml:space="preserve">установлены параметры влияния  полигона ТБО г. Уржума  на окружающую среду </t>
  </si>
  <si>
    <t>3.2.2.7.1.5.</t>
  </si>
  <si>
    <t>Подготовка и направление заявки на включение полигона ТБО г. Уржум в ГРОНВОС по результатам обследования</t>
  </si>
  <si>
    <t>В Минприроды России направлена заявка на включение полигона г. Уржума в ГРОНВОС</t>
  </si>
  <si>
    <t>3.2.2.7.1.6.</t>
  </si>
  <si>
    <t>Внесение изменений в региональную программу в области обращения с отходами, в том числе с твердыми коммунальными отходами, на территории Кировской области на 2019 - 2029 годы, утвержденную постановлением Правительства Кировской области от 06.12.2019           № 621-П</t>
  </si>
  <si>
    <t>3.2.3.</t>
  </si>
  <si>
    <t>Информирование населения Кировской области по вопросам обращения с отходами</t>
  </si>
  <si>
    <t>3.2.3.1.</t>
  </si>
  <si>
    <t xml:space="preserve">Организация постоянного информирования граждан по вопросам в области обращения с отходами
</t>
  </si>
  <si>
    <t>Население своевременно обеспечено информацией о новациях в сфере обращения с ТКО на территории области</t>
  </si>
  <si>
    <t>3.2.3.2.</t>
  </si>
  <si>
    <t xml:space="preserve">Организация и проведение экологических акций и мероприятий, связанных с реализацией комплекса мер по реформированию системы обращения с ТКО </t>
  </si>
  <si>
    <t>Повышена экологическая культура населения в сфере обращения с ТКО</t>
  </si>
  <si>
    <t>4.</t>
  </si>
  <si>
    <t>4.1.</t>
  </si>
  <si>
    <t>Ликвидация накопленного вреда окружающей среде. Рекультивация свалки в г. Слободском Кировской области</t>
  </si>
  <si>
    <t>4.1.1.</t>
  </si>
  <si>
    <t>Желвакова И.В. - глава города Слободского</t>
  </si>
  <si>
    <t>4.1.2.</t>
  </si>
  <si>
    <t>Осуществлен авторский надзор органами местного самоуправления</t>
  </si>
  <si>
    <t>4.2.</t>
  </si>
  <si>
    <t>Ликвидация накопленного вреда окружающей среде. Рекультивация свалки г. Малмыж Кировской области</t>
  </si>
  <si>
    <t>4.2.1.</t>
  </si>
  <si>
    <t>5.3.1.</t>
  </si>
  <si>
    <t>6.3.1.</t>
  </si>
  <si>
    <t>4.2.2.</t>
  </si>
  <si>
    <t>4.2.3.</t>
  </si>
  <si>
    <t>4.2.4.</t>
  </si>
  <si>
    <t>4.2.5.</t>
  </si>
  <si>
    <t>Осуществление контроля ФГБУ "ЦЛАТИ по ПФО" при выполнении работ: "Ликвидация накопленного вреда окружающей среде. Рекультивация свалки  г. Малмыж Кировской области"</t>
  </si>
  <si>
    <t>4.2.6.</t>
  </si>
  <si>
    <t>4.3.</t>
  </si>
  <si>
    <t>4.3.1.</t>
  </si>
  <si>
    <t>4.3.2.</t>
  </si>
  <si>
    <t>4.4.</t>
  </si>
  <si>
    <t>Ликвидация накопленного вреда окружающей среде. Ликвидация свалки г. Малмыж Кировской области</t>
  </si>
  <si>
    <t>4.4.1.</t>
  </si>
  <si>
    <t>4.4.2.</t>
  </si>
  <si>
    <t>5.</t>
  </si>
  <si>
    <t>5.1.</t>
  </si>
  <si>
    <t>Горченко П.А. – начальник отдела водных ресурсов министерства охраны окружающей среды Кировской области;
юридические лица</t>
  </si>
  <si>
    <t>6.1.</t>
  </si>
  <si>
    <t>Осуществление переданных отдельных полномочий Российской Федерации в области  водных отношений</t>
  </si>
  <si>
    <t>Горченко П.А. – начальник отдела водных ресурсов министерства охраны окружающей среды Кировской области</t>
  </si>
  <si>
    <t>6.1.1.</t>
  </si>
  <si>
    <t>Взаимодействие с Федеральным агентством водных ресурсов по подготовке и защите обосновывающих документов и материалов на получение субвенций из федерального бюджета</t>
  </si>
  <si>
    <t>Согласован с Федеральным агентством водных ресурсов перечень мероприятий по Кировской области, финансируемых за счет субвенций</t>
  </si>
  <si>
    <t>6.1.2.</t>
  </si>
  <si>
    <t>Заключение контрактов на проведение мероприятий в области водных отношений, финансируемых за счет субвенций  из федерального бюджета</t>
  </si>
  <si>
    <t xml:space="preserve">Определены границы водных объектов (береговые линии), границы водоохранных зон и прибрежных защитных полос водных объектов </t>
  </si>
  <si>
    <t>6.1.3.</t>
  </si>
  <si>
    <t>Оформление и выдача разрешительных документов на право пользования водными объектами</t>
  </si>
  <si>
    <t>Выданы разрешительные документы на право пользования водными объектами</t>
  </si>
  <si>
    <t>6.2.</t>
  </si>
  <si>
    <t>Проведение государственными органами превентивных мероприятий по предотвращению загрязнения водных объектов сточными водами</t>
  </si>
  <si>
    <t>Обеспечена охрана водных объектов путем снижения негативного воздействия на водные объекты</t>
  </si>
  <si>
    <t>6.3.</t>
  </si>
  <si>
    <t>Осуществление контроля выполнения предприятиями планов водоохранных мероприятий в рамках заседаний межведомственной комиссии</t>
  </si>
  <si>
    <t>Осуществлён контроль выполнения предприятиями планов водоохранных мероприятий в рамках заседаний межведомственной комиссии</t>
  </si>
  <si>
    <t>6.4.</t>
  </si>
  <si>
    <t xml:space="preserve">Осуществление государственного мониторинга водных объектов </t>
  </si>
  <si>
    <t>Предоставлены данные мониторинга о состоянии дна, берегов, состоянии и режиме использования водоохранных зон водных объектов, состоянии гидротехнических сооружений в территориальные органы Федерального агентства водных ресурсов</t>
  </si>
  <si>
    <t>6.5.</t>
  </si>
  <si>
    <t>Снижение антропогенной нагрузки на водные объекты и водосборные территории</t>
  </si>
  <si>
    <t>Выполнены работы по капитальному и текущему ремонту очистных сооружений за счет средств предприятий водопользователей</t>
  </si>
  <si>
    <t>7.1.</t>
  </si>
  <si>
    <t>Организация и осуществление регионального государственного экологического надзора по  объектам хозяйственной  и иной деятельности, за исключением деятельности с использованием объектов, подлежащих федеральному государственному экологическому надзору</t>
  </si>
  <si>
    <t>Осуществлена деятельность, направленная на предупреждение, выявление и пресечение нарушений органами государственной власти, органами местного самоуправления, а также юридическими лицами, их руководителями и иными должностными лицами, индивидуальными предпринимателями, их уполномоченными представителями и гражданами требований, установленных законами и нормативными правовыми актами Российской Федерации и Кировской области в области охраны окружающей среды. Выполнены проверки согласно утвержденного плана-графика</t>
  </si>
  <si>
    <t>7.2.</t>
  </si>
  <si>
    <t>Проведение единой государственной политики в сфере охраны окружающей среды и природопользования, обеспечение экологической  безопасности</t>
  </si>
  <si>
    <t>Женихова О.В. – заместитель министра охраны окружающей среды Кировской области</t>
  </si>
  <si>
    <t>X</t>
  </si>
  <si>
    <t>7.2.1.</t>
  </si>
  <si>
    <t>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</t>
  </si>
  <si>
    <t>Проведены регулярные наблюдения за состоянием атмосферного воздуха на территории области, состоянием почв в местах размещения отходов, состоянием водных объектов в местах выпусков сточных вод, состоянием снега, состоянием поверхностной воды в период весеннего половодья, планируется проведение исследований качества окружающей среды в период наступления чрезвычайных и аварийных ситуаций, а также по обращению граждан с жалобами на состояние окружающей среды</t>
  </si>
  <si>
    <t>7.2.2.</t>
  </si>
  <si>
    <t>Обеспечение органов государственной власти области, органов местного самоуправления, населения области информацией о состоянии окружающей среды на территории Кировской области, а также информацией в области гидрометеорологии</t>
  </si>
  <si>
    <t>Своевременно предоставлена органам государственной власти, органам местного самоуправления и населению области информация о состоянии окружающей среды на территории области, информация в области гидрометеорологии, информация о чрезвычайных и аварийных ситуациях</t>
  </si>
  <si>
    <t>7.2.3.</t>
  </si>
  <si>
    <t>Осуществление мониторинга состояния загрязнения атмосферного воздуха хлористым  водородом на автоматизированном посту наблюдений в г. Кирово-Чепецке и предоставление специализированной информации о состоянии атмосферного воздуха на территории города</t>
  </si>
  <si>
    <t xml:space="preserve">Осуществлен мониторинг по наличию специфических веществ  в атмосферном воздухе  г. Кирово-Чепецке при помощи автоматического поста наблюдений. Обеспечены ежедневные и периодические профилактические работы, обеспечивающие работу прибора в режиме реального времени в течение года
Предоставлена специализированная информация о состоянии атмосферного воздуха по наличию специфических веществ на территории г. Кирово-Чепецка  при помощи автоматического поста наблюдений (см. http://85.93.42.108/SkatDemo/)
</t>
  </si>
  <si>
    <t>7.2.4.</t>
  </si>
  <si>
    <t xml:space="preserve">Организация и проведение государственной экологической экспертизы объектов регионального уровня на территории Кировской области 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</si>
  <si>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</si>
  <si>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Реализован и исполнен административный регламент  по исполнению государственной услуги по организации и проведению государственной экологической экспертизы, повышение доходной части областного бюджета за счет платы за проведение государственной экологической экспертизы</t>
  </si>
  <si>
    <t>7.2.5.</t>
  </si>
  <si>
    <t>Организация и развитие системы экологического образования и формирование экологической культуры; участие в обеспечении населения информацией о состоянии окружающей среды на территории области</t>
  </si>
  <si>
    <t>7.2.5.1.</t>
  </si>
  <si>
    <t>Осуществлен сбор информации о состоянии окружающей среды на территории области. Сформирован электронный макет регионального доклада. Обеспечена реализация прав граждан на достоверную информацию о состоянии окружающей среды и информационное обеспечение деятельности органов государственной власти Кировской области, органов местного самоуправления, общественных и иных некоммерческих объединений, юридических лиц и физических лиц</t>
  </si>
  <si>
    <t>7.2.5.2.</t>
  </si>
  <si>
    <t>7.2.5.3.</t>
  </si>
  <si>
    <t>Организация проведения мероприятий по формированию экологической культуры на территории Кировской области</t>
  </si>
  <si>
    <t>Организована работа Коордсовета по экологическому образованию, воспитанию и просвещению населения, оказана методическая поддержка учреждениям образования, общественным организациям в проведении конференций, конкурсов и иных мероприятий</t>
  </si>
  <si>
    <t>Организация обеспечения  населения информацией о состоянии окружающей среды на территории Кировской области</t>
  </si>
  <si>
    <t>Подготовлены информационные поводы, организовано взаимодействие со средствами массовой информации по вопросам экологии, охраны окружающей среды и рационального природопользования, формирования экологической культуры населения</t>
  </si>
  <si>
    <t>7.3</t>
  </si>
  <si>
    <t>Осуществление государственного управления в области организации и функционирования особо охраняемых природных территорий регионального значения</t>
  </si>
  <si>
    <t>7.3.1.</t>
  </si>
  <si>
    <t>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</t>
  </si>
  <si>
    <t>Подготовлены и согласованы в установленном порядке нормативно-правовые акты Правительства Кировской области в сфере организации и функционирования особо охраняемых природных территорий регионального значения</t>
  </si>
  <si>
    <t>7.3.2.</t>
  </si>
  <si>
    <t>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</t>
  </si>
  <si>
    <t>7.3.3.</t>
  </si>
  <si>
    <t>Ведение государственного кадастра особо охраняемых природных территорий регионального и местного значения</t>
  </si>
  <si>
    <t>Обновлена кадастровая информация об особо охраняемых природных территориях регионального значения по 17 ООПТ</t>
  </si>
  <si>
    <t>7.4.</t>
  </si>
  <si>
    <t>Организация, регулирование и охрана водных биологических ресурсов на внутренних водных объектах</t>
  </si>
  <si>
    <t>7.4.1.</t>
  </si>
  <si>
    <t>Очистка береговой полосы водных объектов рыбохозяйственного значения от мусора</t>
  </si>
  <si>
    <t>Очищена береговая полоса водных объектов</t>
  </si>
  <si>
    <t>7.4.2.</t>
  </si>
  <si>
    <t>Заключение договоров о предоставлении рыболовного участка для осуществления промышленного рыболовства</t>
  </si>
  <si>
    <t>Заключены договоры с индивидуальными предпринимателями и юридическими лицами о предоставлении рыболовного участка для осуществления промышленного рыболовства</t>
  </si>
  <si>
    <t>7.4.3.</t>
  </si>
  <si>
    <t>Распределение промышленных квот добычи (вылова) водных биологических ресурсов между пользователями рыболовных  участков для осуществления промышленного рыболовства</t>
  </si>
  <si>
    <t xml:space="preserve">С индивидуальными предпринимателями и юридическими лицами заключены договоры:
о закреплении долей квот добычи (вылова) водных биологических ресурсов для осуществления промышленного рыболовства в отношении видов водных биоресурсов, общий допустимый улов которых устанавливается;
пользования водными биоресурсами в отношении видов водных биоресурсов, общий допустимый улов которых не устанавливается, для осуществления промышленного рыболовства
</t>
  </si>
  <si>
    <t>7.4.4.</t>
  </si>
  <si>
    <t>Ведение государственного рыбохозяйственного реестра</t>
  </si>
  <si>
    <t>Осуществлен свод документированной информации о водных биологических ресурсах, об их использовании, сведения об юридических лицах  и индивидуальных предпринимателях, осуществляющих промышленное рыболовство на территории Кировской области,  о видах водных биологических ресурсов, об объёмах  их  добычи (вылова), и направление указанных  данных  уполномоченному федеральному органу исполнительной власти в области рыболовства</t>
  </si>
  <si>
    <t>7.5.</t>
  </si>
  <si>
    <t>Организация и обеспечение деятельности работы комиссии по Красной книге Кировской области</t>
  </si>
  <si>
    <t>Обеспечено информационное и организационное сопровождение деятельности Комиссии по Красной книге Кировской области</t>
  </si>
  <si>
    <t>7.6.</t>
  </si>
  <si>
    <t>Выполнены работы в соответствии с государственным заданием на оказание услуги (работы) по оценке состояния основных компонентов природной среды (геологических условий, климата, почвенно-растительного покрова, животного мира, ландшафтов, водных объектов)</t>
  </si>
  <si>
    <t>8.1.</t>
  </si>
  <si>
    <t xml:space="preserve">Установление границ ранее созданных ООПТ
</t>
  </si>
  <si>
    <t>01.01.2022</t>
  </si>
  <si>
    <t>31.12.2022</t>
  </si>
  <si>
    <t>8.1.1.</t>
  </si>
  <si>
    <t>Проведение кадастровых работ по установлению границ особо охраняемых природных территорий регионального значения</t>
  </si>
  <si>
    <t xml:space="preserve">Определены границы 26 ООПТ регионального значения </t>
  </si>
  <si>
    <t>8.1.2.</t>
  </si>
  <si>
    <t xml:space="preserve">Внесение в Единый государственный реестр недвижимости сведений о ранее созданных особо охраняемых природных территориях регионального значения </t>
  </si>
  <si>
    <t xml:space="preserve">Информация  по 59 ООПТ регионального значения, расположенных на территории Кировской области внесена в ЕГРН. Разработаны проекты постановлений Правительства Кировской области об утверждении границ территорий памятников природы регионального значения </t>
  </si>
  <si>
    <t xml:space="preserve">Установление охранных зон памятников природы регионального значения </t>
  </si>
  <si>
    <t xml:space="preserve">Проведены комплексные экологические обследования  и кадастровые работы по определению и установлению охранных зон 15 памятников природы регионального значения, подготовлены описания местоположения границ охранных зон ООПТ и проекты положений об охранных зонах.
Подготовлены материалы, обосновывающие создание охранных зон памятников природы регионального значения, определен режим охраны и использования и установлены их границы. </t>
  </si>
  <si>
    <t>9.1.</t>
  </si>
  <si>
    <t>Финансовое обеспечение деятельности министерства охраны окружающей среды Кировской области</t>
  </si>
  <si>
    <t>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министерства охраны окружающей среды Кировской области</t>
  </si>
  <si>
    <t>Обеспечено содержание министерства охраны окружающей среды Кировской области</t>
  </si>
  <si>
    <t>9.2.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</si>
  <si>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</si>
  <si>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 xml:space="preserve">Исполнены судебные акты по обращению взыскания на средства областного бюджета
</t>
  </si>
  <si>
    <t>9.3.</t>
  </si>
  <si>
    <t>9.3.1.</t>
  </si>
  <si>
    <t>Выполнены работы (оказаны услуги) в соответствии с государственным заданием на оказание услуги (работы) по организации мероприятий по предотвращению негативного воздействия на окружающую среду</t>
  </si>
  <si>
    <t>9.3.2.</t>
  </si>
  <si>
    <t>17.06 .2022</t>
  </si>
  <si>
    <t xml:space="preserve">Приобретено программное обеспечение, особо ценное движимое имущество (автомобиль, оргтехника, снегоходы) в целях улучшения  материально-технического состояния учреждения и технического обеспечения регионального государственного экологического надзора  </t>
  </si>
  <si>
    <t>Отдельное мероприятие "Развитие минерально-сырьевой базы"</t>
  </si>
  <si>
    <t>Колеватых Е.А. -  начальник отдела недропользования министерства охраны окружающей среды Кировской области</t>
  </si>
  <si>
    <t>10.1.</t>
  </si>
  <si>
    <t xml:space="preserve">Информационное обеспечение геологического изучения недр и недропользования в Кировской области.
</t>
  </si>
  <si>
    <t>Буянова Л.М. – заместитель начальника отдела недропользования министерства охраны окружающей среды Кировской области</t>
  </si>
  <si>
    <t xml:space="preserve">Получен территориальный баланс запасов общераспространенных полезных ископаемых, учет участков недр, используемых для строительства подземных сооружений регионального и местного значения, не связанных с добычей полезных ископаемых, составлены  информационно-аналитические материалы, справки и схемы расположения участков недр,  карты (схемы) полезных ископаемых Кировской области, подготовлены информация о наличии или отсутствии месторождений ОПИ под участками предстоящей застройки, текстовые и табличные справочные и информационно-аналитические материалы по вопросам геологического изучения недр, развитию и освоению минерально-сырьевой базы Кировской области </t>
  </si>
  <si>
    <t>10.2.</t>
  </si>
  <si>
    <t>Геологическое изучение (поиски и оценка) общераспространенных полезных ископаемых</t>
  </si>
  <si>
    <t>10.2.2.</t>
  </si>
  <si>
    <t>Проведение ревизионных работ на месторождениях общераспространенных полезных ископаемых Кировской области</t>
  </si>
  <si>
    <t>Проведены ревизионные работы на месторождениях общераспространенных полезных ископаемых Кировской области</t>
  </si>
  <si>
    <t>10.3.</t>
  </si>
  <si>
    <t xml:space="preserve">Обеспечение функционирования государственной системы лицензирования пользования участками недр местного значения
</t>
  </si>
  <si>
    <t>Проведены аукционы на право пользования  участками недр местного значения  по мере возникновения нужд в общераспространенных полезных ископаемых. Осуществлено оформление, государственная регистрация и выдача  лицензий, внесение изменений в действующие лицензии, согласование актов ликвидации (консервации) объектов недропользования, администрирование доходов областного бюджета</t>
  </si>
  <si>
    <t>10.4.</t>
  </si>
  <si>
    <t>Организация и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 местного значения</t>
  </si>
  <si>
    <t>Организовано проведение заседаний  экспертной комиссии, подготовлены протоколы заседания комиссии и заключения об обоснованности постановки на территориальный баланс запасов общераспространенных полезных ископаемых и подземных вод или их списания с территориального баланса и т.д.; осуществлено администрирование доходов областного бюджета от платежей при пользовании недрами</t>
  </si>
  <si>
    <t>10.5.</t>
  </si>
  <si>
    <t xml:space="preserve">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работ, связанных с пользованием участками недр местного значения, а также вносимых в них изменений </t>
  </si>
  <si>
    <t>Рассмотрены  технические проекты  разработки месторождений общераспространенных полезных ископаемых и иная проектная документация. Подготовлены соответствующие решения о согласовании или об отказе в согласовании проектной документации в установленные сроки</t>
  </si>
  <si>
    <t>10.6.</t>
  </si>
  <si>
    <t>Досрочное прекращение, приостановление или ограничение права пользования участками недр местного значения</t>
  </si>
  <si>
    <t xml:space="preserve">Колеватых Е.А. -  начальник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 </t>
  </si>
  <si>
    <t>Проведена комиссия по досрочному прекращению, приостановлению или ограничению права пользования участками недр местного значения, проверка исполнения пользователями недр лицензионных условий и исполнение налоговой дисциплины</t>
  </si>
  <si>
    <t>10.7.</t>
  </si>
  <si>
    <t>Оформление документов, удостоверяющих уточненные границы горного отвода</t>
  </si>
  <si>
    <t>Рассмотрены, оформлены и выданы документы, удостоверяющие уточненные границы горного отвода к лицензиям. Выдана горноотводная документация</t>
  </si>
  <si>
    <t>10.8.</t>
  </si>
  <si>
    <t>Регулирование иных вопросов в области использования и охраны недр в пределах полномочий министерства охраны окружающей среды, установленных действующим законодательством</t>
  </si>
  <si>
    <t>Подготовлен и согласован в установленном порядке перечень участков недр местного значения, разработаны  проекты нормативных правовых актов Кировской области в сфере регулирования отношений недропользования в связи с изменением федерального законодательства, а также  нормативные правовые акты  Кировской области по протестам органов прокурорского надзора и результатам практики их применения</t>
  </si>
  <si>
    <t>_______________________</t>
  </si>
  <si>
    <t>Выполнение работ: Ликвидация накопленного вреда окружающей среде. Рекультивация свалки г. Малмыж Кировской области.</t>
  </si>
  <si>
    <t>Проведение рейдовых контрольных мероприятий с целью выявления мест несанкционированного размещения отходов с дальнейшим мониторингом их ликвидации</t>
  </si>
  <si>
    <t>Горченко П.А. – начальник отдела водных ресурсов министерства охраны окружающей среды Кировской области;
Житников С.А. - глава администрации Бобинского сельского поселения</t>
  </si>
  <si>
    <t xml:space="preserve">Выполнено подводно-техническое обследование гидротехнических сооружений, получена информация о состоянии гтс, принято решение о необходимости или отсутствии капремонта гтс </t>
  </si>
  <si>
    <t>3.2.1.3.1.1.</t>
  </si>
  <si>
    <t>3.2.1.3.1.2.</t>
  </si>
  <si>
    <t>3.2.2.7.1.1.</t>
  </si>
  <si>
    <t>6.</t>
  </si>
  <si>
    <t>7.</t>
  </si>
  <si>
    <t>7.2.5.4.</t>
  </si>
  <si>
    <t>8.</t>
  </si>
  <si>
    <t>8.2.</t>
  </si>
  <si>
    <t>9.</t>
  </si>
  <si>
    <t>10.</t>
  </si>
  <si>
    <t>10.2.1.</t>
  </si>
  <si>
    <r>
      <t xml:space="preserve">Заключен контракт на выполнение работ: "Ликвидация накопленного вреда окружающей среде. Рекультивация свалки г. Малмыж Кировской области" со сроком выполнения работ в 2022-2023 годах. </t>
    </r>
    <r>
      <rPr>
        <sz val="11"/>
        <rFont val="Times New Roman"/>
        <family val="1"/>
      </rPr>
      <t>Перечислен аванс подрядчику в объеме 25 млн. рублей. Начато выполнение работ</t>
    </r>
  </si>
  <si>
    <t>10.2.3.</t>
  </si>
  <si>
    <t xml:space="preserve">Албегова А.В. – и.о. министра охраны окружающей среды Кировской области     </t>
  </si>
  <si>
    <t xml:space="preserve">Албегова А.В. – и.о. министра охраны окружающей среды Кировской области </t>
  </si>
  <si>
    <t>Албегова А.В. – и.о. министра охраны окружающей среды Кировской области</t>
  </si>
  <si>
    <t xml:space="preserve">Албегова А.В. –  и.о. министра охраны окружающей  среды Кировской области                                     </t>
  </si>
  <si>
    <t xml:space="preserve">Анисимов Д.С. – заместитель министра – главный государственный инспектор по охране окружающей среды министерства охраны окружающей  среды Кировской области                                      </t>
  </si>
  <si>
    <t xml:space="preserve">Приобретены МФУ (1 шт.), моноблок (1 шт.), компьютер (2 шт.) </t>
  </si>
  <si>
    <t xml:space="preserve"> Организация проведения областных мероприятий по уборке территорий г. Кирова и Кировской области, в том числе в рамках Всероссийских акций и субботников</t>
  </si>
  <si>
    <t>Проведено не менее 1 областного мероприятия по уборке территорий 
г. Кирова и Кировской области в рамках Всероссийских акций и субботников</t>
  </si>
  <si>
    <t xml:space="preserve">Приобретено программное обеспечение </t>
  </si>
  <si>
    <t>Проектная документация откорректирована по замечаниям Росводресурсов, получено положительное заключение государственной экспертизы</t>
  </si>
  <si>
    <t>Выполнены подготовительные, культуртехнические работы, ремонт плотины, ремонт паводкового водосброса, водоспуска. Гидроузел приведен в безопасное техническое состояние</t>
  </si>
  <si>
    <t>Выполнены подготовительные, культуртехнические работы, демонтаж разрушенных железобетонных конструкций, устройство временного обводного канала</t>
  </si>
  <si>
    <t>10.2.4.</t>
  </si>
  <si>
    <t>Приобретение особо ценного движимого имущества</t>
  </si>
  <si>
    <t>Приобретение программного обеспечения</t>
  </si>
  <si>
    <t>Внесены изменения постановлением Правительства Кировской области  в региональную программу в области обращения с отходами, в том числе с твердыми коммунальными отходами на территории Кировской области на 2019-2029 годы</t>
  </si>
  <si>
    <r>
      <t>Создано на территории области не мен</t>
    </r>
    <r>
      <rPr>
        <sz val="11"/>
        <color indexed="8"/>
        <rFont val="Times New Roman"/>
        <family val="1"/>
      </rPr>
      <t>ее 524</t>
    </r>
    <r>
      <rPr>
        <sz val="11"/>
        <color indexed="8"/>
        <rFont val="Times New Roman"/>
        <family val="1"/>
      </rPr>
      <t xml:space="preserve"> мест (площадок) накопления твердых коммунальных отходов</t>
    </r>
  </si>
  <si>
    <r>
      <t>Предотвращена угроза жизни и здоровью населения, возвращены земли в хозяйственный оборот. Ликвидиров</t>
    </r>
    <r>
      <rPr>
        <sz val="11"/>
        <color indexed="8"/>
        <rFont val="Times New Roman"/>
        <family val="1"/>
      </rPr>
      <t>ано 28</t>
    </r>
    <r>
      <rPr>
        <sz val="11"/>
        <color indexed="8"/>
        <rFont val="Times New Roman"/>
        <family val="1"/>
      </rPr>
      <t xml:space="preserve"> свалки бытовых (коммунальных) отходов на территории Кировской области, не отвечающих требованиям природоохранного законодательства</t>
    </r>
  </si>
  <si>
    <r>
      <t>Очищены земли лесного фонда путем вывоза коммунально-бытовых отходов на лицензированный полигон. Ликвидирован</t>
    </r>
    <r>
      <rPr>
        <sz val="11"/>
        <color indexed="8"/>
        <rFont val="Times New Roman"/>
        <family val="1"/>
      </rPr>
      <t>о 33</t>
    </r>
    <r>
      <rPr>
        <sz val="11"/>
        <color indexed="8"/>
        <rFont val="Times New Roman"/>
        <family val="1"/>
      </rPr>
      <t xml:space="preserve"> несанкционированных свалок на землях лесного фонда</t>
    </r>
  </si>
  <si>
    <t>Савбанова Т.В. – главный специалист  управления по обращению с отходами министерства охраны окружающей среды Кировской области</t>
  </si>
  <si>
    <t>Матвеева С.А. –   консультант управления по обращению с отходами министерства охраны окружающей среды Кировской области</t>
  </si>
  <si>
    <t>Петухова И.Ю. –  начальник управления по обращению с отходами министерства охраны окружающей среды Кировской области</t>
  </si>
  <si>
    <t>Торопова И.В. – директор КОГБУ "Областной природоохранный центр"</t>
  </si>
  <si>
    <t>План реализации государственной программы
«Охрана окружающей среды, воспроизводство и использование природных ресурсов" на 2022 год</t>
  </si>
  <si>
    <t xml:space="preserve">Государственная программа Кировской области"Охрана окружающей среды, воспроизводство и использование природных ресурсов" </t>
  </si>
  <si>
    <t xml:space="preserve">Отдельное мероприятие"Развитие водохозяйственного комплекса" </t>
  </si>
  <si>
    <t>Корректировка проектной документации"Строительство берегоукрепления Белохолуницкого водохранилища в г. Белая Холуница Белохолуницкого района Кировской области"</t>
  </si>
  <si>
    <t xml:space="preserve">Отдельное мероприятие"Охрана, воспроизводство и регулирование использования объектов животного мира и среды их обитания"                                                             </t>
  </si>
  <si>
    <t xml:space="preserve">Анисимов Д.С. – заместитель министра охраны окружающей среды Кировской области;   
Тужаров Е.С. – директор КОГКУ"Центр охраны и использования животного мира"  
органы местного самоуправления (по согласованию)                                      </t>
  </si>
  <si>
    <t xml:space="preserve">Шалагинов О.Н. - начальник управления охраны и использования животного мира министерства охраны окружающей среды Кировской области;   
Тужаров Е.С. – директор КОГКУ"Центр охраны и использования животного мира"  </t>
  </si>
  <si>
    <t xml:space="preserve">Шалагинов О.Н. - начальник управления охраны и использования животного мира министерства охраны окружающей среды Кировской области;
Тужаров Е.С. – директор КОГКУ"Центр охраны и использования животного мира"  </t>
  </si>
  <si>
    <t xml:space="preserve">Финансовое обеспечение КОГКУ"Кировский областной центр охраны и использования животного мира"
</t>
  </si>
  <si>
    <t xml:space="preserve">Анисимов Д.С. - заместитель министра охраны окружающей среды Кировской области; 
Тужаров Е.С.  – директор КОГКУ"Центр охраны и использования животного мира"  </t>
  </si>
  <si>
    <t>Шалагинов О.Н. - начальник управления охраны и использования животного мира министерства охраны окружающей среды Кировской области;
Тужаров Е.С.  – директор КОГКУ"Центр охраны и использования животного мира"  
органы местного самоуправления (по согласованию)</t>
  </si>
  <si>
    <t>Приобретение неисключительных (пользовательских) имущественных прав на использование программы для электронных вычислительных машин"Модуль обработки данных комплексной автоматизированной системы управления"Управление отходами"</t>
  </si>
  <si>
    <t>Региональный проект"Ликвидация (рекультивация) свалок в границах городов на территории Кировской области"</t>
  </si>
  <si>
    <t>Выполнение работ:"Ликвидация накопленного вреда окружающей среде. Рекультивация свалки в г. Слободском Кировской области"</t>
  </si>
  <si>
    <t xml:space="preserve">Осуществление авторского надзора по мероприятию"Ликвидация накопленного вреда окружающей среде. Рекультивация свалки в г. Слободском Кировской области" </t>
  </si>
  <si>
    <t>Разработка проектной документации"Ликвидация накопленного вреда окружающей среде. Рекультивация свалки г. Малмыж Кировской области"</t>
  </si>
  <si>
    <t>Разработана проектная документация"Ликвидация накопленного вреда окружающей среде. Рекультивация свалки г. Малмыж Кировской области" (из основного перечня), получены заключения государственной экологической экспертизы и экспертизы достоверности определения сметной стоимости</t>
  </si>
  <si>
    <t xml:space="preserve">Направление в Минприроды России заявки на предоставление субсидии бюджету Кировской области на реализацию природоохранного проекта"Ликвидация накопленного вреда окружающей среде. Рекультивация свалки г. Малмыж Кировской области"
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</si>
  <si>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Рекультивация свалки г. Малмыж Кировской области" (из основного перечня)</t>
  </si>
  <si>
    <t>Осуществление строительного контроля при выполнении работ:"Ликвидация накопленного вреда окружающей среде. Рекультивация свалки г. Малмыж Кировской области"</t>
  </si>
  <si>
    <t>Заключен контракт на оказание услуг по осуществлению строительного контроля при выполнении работ:"Ликвидация накопленного вреда окружающей среде. Рекультивация свалки г. Малмыж Кировской области" со сроком оказания услуг в 2022-2023 годах</t>
  </si>
  <si>
    <t>Заключен контракт на осуществление контроля ФГБУ "ЦЛАТИ по ПФО" при выполнении работ:"Ликвидация накопленного вреда окружающей среде. Рекультивация свалки г. Малмыж Кировской области" со сроком оказания услуг в 2022-2023 годах</t>
  </si>
  <si>
    <t>Осуществление авторского надзора при выполнении работ:"Ликвидация накопленного вреда окружающей среде. Рекультивация свалки г. Малмыж Кировской области"</t>
  </si>
  <si>
    <t>Заключен контракт на оказание услуг по осуществлению авторского надзора при выполнении работ:"Ликвидация накопленного вреда окружающей среде. Рекультивация свалки г. Малмыж Кировской области" со сроком оказания услуг в 2022-2023 годах</t>
  </si>
  <si>
    <t>Разработка проектной документации"Ликвидация накопленного вреда окружающей среде. Ликвидация свалки г. Малмыж Кировской области"</t>
  </si>
  <si>
    <t>Разработана проектная документация"Ликвидация накопленного вреда окружающей среде. Ликвидация свалки г. Малмыж Кировской области" (из резервного перечня), получены заключения государственной экологической экспертизы и экспертизы достоверности определения сметной стоимости</t>
  </si>
  <si>
    <t>Направление в Минприроды России заявки на предоставление субсидии бюджету Кировской области на реализацию природоохранного проекта"Ликвидация накопленного вреда окружающей среде. Ликвидация свалки г. Малмыж Кировской области"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</si>
  <si>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Ликвидация свалки г. Малмыж Кировской области"(из резервного перечня)</t>
  </si>
  <si>
    <t>Ликвидация накопленного вреда с последующей рекультивацией объектов размещения отходов по адресу: Кировская область, муниципальное образование"Город Киров", Октябрьский район, в 1,5 км южнее пос. Костино, ур. Шепиловы</t>
  </si>
  <si>
    <t>Экспертное сопровождение проектной документации"Мероприятия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образование"Город Киров", Октябрьский район, в 1,5 км южнее пос. Костино, ур. Шепиловы"</t>
  </si>
  <si>
    <t>Откорректирована проектная  документация"Мероприятия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образование"Город Киров", Октябрьский район, в 1,5 км южнее пос. Костино, ур. Шепиловы" с  получением заключений государственных экспертиз</t>
  </si>
  <si>
    <t xml:space="preserve">Направление в Минприроды России повторной заявки на предоставление субсидии бюджету Кировской области на реализацию природоохранного проекта"Мероприятия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образование"Город Киров", Октябрьский район, в 1.5 км южнее пос. Костино, ур. Шепиловы" </t>
  </si>
  <si>
    <t>В Минприроды России направлена повторная заявка на предоставление субсидии бюджету Кировской области на реализацию природоохранного проекта"Мероприятия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образование"Город Киров", Октябрьский район, в 1.5 км южнее пос. Костино, ур. Шепиловы" согласно установленной форме</t>
  </si>
  <si>
    <t>Региональный проект"Формирование комплексной системы обращения с твердыми коммунальными отходами на территории Кировской области"</t>
  </si>
  <si>
    <t>Корректировка информационной системы"Электронная модель территориальной схемы обращения с отходами на территории Кировской области"</t>
  </si>
  <si>
    <t>Информационная система"Электронная модель территориальной схемы обращения с отходами на территории Кировской области" приведена в соответствие с постановлением Правительства РФ от 22.09.2018 № 1130 "О разработке, общественном обсуждении, утверждении, корректировке территориальных схем в области обращения с отходами производства и потребления, в том числе с твердыми коммунальными отходами, а также о требованиях к составу и содержанию таких схем". 
Обеспечена работа информационной системы"Электронная модель территориальной схемы обращения с отходами на территории Кировской области"</t>
  </si>
  <si>
    <t>Отдельное мероприятие"Охрана поверхностных водных объектов"</t>
  </si>
  <si>
    <t>Отдельное мероприятие"Улучшение качества окружающей среды и рациональное природопользование"</t>
  </si>
  <si>
    <t>Перминова Э.Ю. – заместитель директора КОГБУ"Областной природоохранный центр", начальник СИАК</t>
  </si>
  <si>
    <t>Перминова Э.Ю. – заместитель директора КОГБУ"Областной природоохранный центр", начальник СИАК;
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</si>
  <si>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Подготовка электронного макета ежегодного регионального доклада"О состоянии окружающей среды Кировской области"</t>
  </si>
  <si>
    <t>Анисимов Д.С. – заместитель министра – главный государственный инспектор по охране окружающей среды министерства охраны окружающей  среды Кировской области;
Новоселов В.Б. – заместитель директора – начальник отдела (службы) охраны государственных природных заказников регионального значения КОГБУ"Областной природоохранный центр"</t>
  </si>
  <si>
    <t>Новоселов В.Б. – заместитель директора – начальник отдела (службы) охраны государственных природных заказников регионального значения КОГБУ"Областной природоохранный центр"</t>
  </si>
  <si>
    <t xml:space="preserve">Обеспечена охрана территории государственных природных заказников («Былина","Бушковский лес","Пижемский") путем проведения  контрольно-рейдовых мероприятий
</t>
  </si>
  <si>
    <t>Предоставление субсидии  на финансовое обеспечение государственного задания КОГБУ"Вятский научно-технический информационный центр мониторинга и природопользования"</t>
  </si>
  <si>
    <t xml:space="preserve">Калабина Е. С.  –  и.о. директора  КОГБУ"Вятский научно-технический информационный центр мониторинга и природопользования" </t>
  </si>
  <si>
    <t>Региональный проект"Сохранение биологического разнообразия на территории Кировской области"</t>
  </si>
  <si>
    <t>Отдельное мероприятие "Реализация государственных функций, связанных с общегосударственным управлением"</t>
  </si>
  <si>
    <t>Финансовое обеспечение деятельности КОГБУ "Областной природоохранный центр"</t>
  </si>
  <si>
    <t>Обеспечено содержание КОГБУ"Областной природоохранный центр". Выполнены работы в соответствии с государственным заданием по организации мероприятий по предотвращению негативного воздействия на окружающую среду</t>
  </si>
  <si>
    <t>Предоставление субсидии  на финансовое обеспечение государственного задания на выполнение работ КОГБУ"Областной природоохранный центр"</t>
  </si>
  <si>
    <t>Предоставление иной субсидии КОГБУ"Областной природоохранный центр" на приобретение особо ценного движимого имущества</t>
  </si>
  <si>
    <t>Предоставление иной субсидии КОГБУ"Вятский научно-технический информационный центр мониторинга и природопользования" на реализацию мероприятий в сфере недропользования</t>
  </si>
  <si>
    <t xml:space="preserve">Калабина Е. С.  –   и.о. директора  КОГБУ"Вятский научно-технический информационный центр мониторинга и природопользования";
Колеватых Е.А. -  начальник отдела недропользования министерства охраны окружающей среды Кировской области
</t>
  </si>
  <si>
    <t xml:space="preserve">Калабина Е. С.  –   и.о. директора  КОГБУ"Вятский научно-технический информационный центр мониторинга и природопользования" </t>
  </si>
  <si>
    <t>Разработан проект на производство поисково-оценочных работ на участке недр местного значения с положительным экспертным заключением ФГКУ"Росгеолэкспертиза" для строительства и реконструкции а/д Кирово-Чепецк - Слободской;
Разработан проект на производство поисково-оценочных работ на участке недр местного значения с положительным экспертным заключением ФГКУ"Росгеолэкспертиза" для строительства а/д Киров - Котлас - Архангельск</t>
  </si>
  <si>
    <t xml:space="preserve">Калабина Е. С.  –   и.о. директора  КОГБУ"Вятский научно-технический информационный центр мониторинга и природопользования" 
    </t>
  </si>
  <si>
    <t xml:space="preserve">Буянова Л.М. – заместитель начальника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
Калабина Е. С.  –   и.о. директора  КОГБУ"Вятский научно-технический информационный центр мониторинга и природопользования" 
</t>
  </si>
  <si>
    <t xml:space="preserve">От Правительства Кировской области АО "Вятские автомобильные дороги" передана проектно-сметная документация по созданию объекта коммунально-бытового назначения - межмуниципальный полигон ТБО для Свечинского и Шабалинского районов Кировской области. Произведена частичная оплата </t>
  </si>
  <si>
    <t xml:space="preserve"> Х – финансирования не требуется</t>
  </si>
  <si>
    <t xml:space="preserve"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Анисимов Д.С. – заместитель министра охраны окружающей среды Кировской области;
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министерства охраны окружающей среды Кировской области                </t>
  </si>
  <si>
    <t xml:space="preserve">Колеватых Е.А. -  начальник отдела недропользования министерства охраны окружающей среды Кировской области;
Буянова Л.М. – заместитель начальника отдела недропользования министерства охраны окружающей среды кировской области;
Калабина Е. С.   –   и.о. директора  КОГБУ"Вятский научно-технический информационный центр мониторинга и природопользования";
Разумова О.А. - главный специалист-эксперт отдела недропользования министерства охраны окружающей среды Кировской области  </t>
  </si>
  <si>
    <t xml:space="preserve">Албегова А.В. –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Михайлов М.В. - руководитель региональной службы по тарифам Кировской области;
Тетерин А.А. – министр лесного хозяйства Кировской области
</t>
  </si>
  <si>
    <t>Михайлов М.В. - руководитель региональной службы по тарифам Кировской области;
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Тетерин А.А. – министр лесного хозяйства Кировской области;
Женихова О.В. – заместитель министра охраны окружающей среды Кировской области; 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Петухова И.Ю. –  начальник управления по обращению с отходами министерства охраны окружающей среды Кировской области;
Матвеева С.А. –  консультант  управления по обращению с отходами министерства охраны окружающей среды Кировской области;
Гизатуллин И.М. - генеральный директор АО "Куприт";
Ситников Д.Н. - и.о. генерального директора АО "Вятские автомобильные дороги";
органы местного самоуправления (по согласованию)</t>
  </si>
  <si>
    <t>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Петухова И.Ю. –  начальник управления по обращению с отходами министерства охраны окружающей среды Кировской области;
Михайлов М.В. - руководитель региональной службы по тарифам Кировской области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</si>
  <si>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</si>
  <si>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Петухова И.Ю. –  начальник управления по обращению с отходами министерства охраны окружающей среды Кировской области</t>
  </si>
  <si>
    <t>Климентовский В.А. - и.о. министра строительства, энергетики и жилищно-коммунального хозяйства Кировской области;
Албегова А.В. - и.о. министра охраны окружающей среды Кировской области;
Гизатуллин И.М. - генеральный директор АО "Куприт"</t>
  </si>
  <si>
    <t>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Тетерин А.А. – министр лесного хозяйства Кировской области;
Петухова И.Ю. –  начальник управления по обращению с отходами министерства охраны окружающей среды Кировской области;
Матвеева С.А. –   консультант управления по обращению с отходами министерства охраны окружающей среды Кировской области;
Гизатуллин И.М. - генеральный директор АО "Куприт";
Ситников Д.Н. - и.о. генерального директора АО "Вятские автомобильные дороги";
органы местного самоуправления (по согласованию)</t>
  </si>
  <si>
    <t>Албегова А.В. - и.о. министра охраны окружающей среды Кировской области;
Климентовский В.А. - и.о. министра строительства, энергетики и жилищно-коммунального хозяйства Кировской области;
Гизатуллин И.М. - генеральный директор АО "Куприт";
Ситников Д.Н. - и.о. генерального директора АО "Вятские автомобильные дороги"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</si>
  <si>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Гизатуллин И.М. - генеральный директор АО "Куприт"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</si>
  <si>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Ситников Д.Н. - и.о. генерального директора АО "Вятские автомобильные дороги"</t>
  </si>
  <si>
    <t>Албегова А.В. - и.о. министра охраны окружающей среды Кировской области (полномочия с 01.09.2022);
Климентовский В.А. - и.о. министра строительства, энергетики и жилищно-коммунального хозяйства Кировской области (полномочия до 01.09.2022);
органы местного самоуправления (по согласованию)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</si>
  <si>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области; 
Черемухин М.Н. – и.о. начальника отдела охраны окружающей среды и аналитической информации министерства охраны окружающей среды Кировской области</t>
  </si>
  <si>
    <r>
      <rPr>
        <sz val="11"/>
        <color indexed="10"/>
        <rFont val="Times New Roman"/>
        <family val="1"/>
      </rPr>
      <t>Торопова И.В. – директор КОГБУ "Областной природоохранный центр";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Матвеева С.А. –   консультант управления по обращению с отходами министерства охраны окружающей среды Кировской области;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Черемухин М.Н. – и.о. начальника отдела охраны окружающей среды и аналитической информации министерства охраны окружающей среды Кировской области</t>
    </r>
  </si>
  <si>
    <t>Черемухин М.Н. – и.о. начальника отдела охраны окружающей среды и аналитической информации министерства охраны окружающей среды Кировской области</t>
  </si>
  <si>
    <t>* – финансирование мероприятий приведено в соответствие со сводной бюджетной росписью областного бюджета по состоянию на 31.12.2022</t>
  </si>
  <si>
    <t xml:space="preserve">Петухова И.Ю. –  начальник управления по обращению с отходами министерства охраны окружающей среды Кировской области;
органы местного самоуправления (по согласованию)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Тетерин А.А. – министр лесного хозяйства Кировской области;
Торопова И.В. – директор КОГБУ "Областной природоохранный центр"
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</si>
  <si>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Торопова И.В. – директор КОГБУ "Областной природоохранный центр"</t>
  </si>
  <si>
    <t>Тетерин А.А. – министр лесного хозяйства Кировской области</t>
  </si>
  <si>
    <t>Петухова И.Ю. –  начальник управления по обращению с отходами министерства охраны окружающей среды Кировской области;
органы местного самоуправления</t>
  </si>
  <si>
    <t>Петухова И.Ю. –  начальник управления по обращению с отходами министерства охраны окружающей среды Кировской области;
Байбородов В.В. – глава Уржумского района
Савбанова Т.В. – главный специалист  управления по обращению с отходами министерства охраны окружающей среды Кировской области</t>
  </si>
  <si>
    <t>Байбородов В.В. – глава Уржумского района
Петухова И.Ю. –  начальник управления по обращению с отходами министерства охраны окружающей среды Кировской области</t>
  </si>
  <si>
    <t>Петухова И.Ю. –  начальник управления по обращению с отходами министерства охраны окружающей среды Кировской области;
Байбородов В.В. – глава Уржумского района</t>
  </si>
  <si>
    <t>Долинина М.А. – заместитель начальника управления по обращению с отходами министерства охраны окружающей среды Кировской области;
Желвакова И.В. – глава города Слободского (по согласованию)</t>
  </si>
  <si>
    <t>Долинина М.А. – заместитель начальника управления  по обращению с отходами министерства охраны окружающей среды Кировской области;
Желвакова И.В. –  глава города Слободского (по согласованию)</t>
  </si>
  <si>
    <t>Долинина М.А. – заместитель начальника управления по обращению с отходами министерства охраны окружающей среды Кировской области;
Желвакова И.В. –  глава города Слободского (по согласованию)</t>
  </si>
  <si>
    <t>Долинина М.А. – заместитель начальника управления  по обращению с отходами министерства охраны окружающей среды Кировской области;
Алешкина О.М. - глава администрации Малмыжского городского поселения (по согласованию)</t>
  </si>
  <si>
    <t>Долинина М.А. – заместитель начальника управления по обращению с отходами министерства охраны окружающей среды Кировской области;
Алешкина О.М. - глава администрации Малмыжского городского поселения (по согласованию)</t>
  </si>
  <si>
    <t>Долинина М.А. – заместитель начальника управления по обращению с отходами министерства охраны окружающей среды Кировской области;
Алешкина О.М. –  глава администрации Малмыжского городского поселения (по согласованию)</t>
  </si>
  <si>
    <t>Долинина М.А. – заместитель начальника управления  по обращению с отходами министерства охраны окружающей среды Кировской области;
Алешкина О.М. –  глава администрации Малмыжского городского поселения (по согласованию)</t>
  </si>
  <si>
    <t>Долинина М.А. – заместитель начальника управления  по обращению с отходами министерства охраны окружающей среды Кировской области;
Симаков В.Н. –  глава администрации города Кирова</t>
  </si>
  <si>
    <t>Долинина М.А. – заместитель начальника управления по обращению с отходами министерства охраны окружающей среды Кировской области;
Симаков В.Н. –  глава администрации города Кирова</t>
  </si>
  <si>
    <t>Выполнены работы по ликвидации объекта накопленного вреда окружающей среде в черте г. Слободского. Восстановлен, в т.ч. рекультивирован земельный участок, подверженный негативному воздействию накопленного экологического ущерба на территории Кировской области, площадью 6,67 га. В связи с ликвидацией и рекультивацией объекта накопленного вреда окружающей среде улучшится качество жизни 33,37 тыс. человек.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</si>
</sst>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[$-419]dd/mmm"/>
    <numFmt numFmtId="166" formatCode="0.0"/>
    <numFmt numFmtId="167" formatCode="[$-419]dd/mm/yyyy"/>
    <numFmt numFmtId="168" formatCode="dd/mm/yy"/>
    <numFmt numFmtId="169" formatCode="mmm/yyyy"/>
    <numFmt numFmtId="170" formatCode="_-* #,##0.00_р_._-;\-* #,##0.00_р_._-;_-* \-??_р_.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20"/>
      <name val="Calibri"/>
      <family val="2"/>
    </font>
    <font>
      <sz val="10"/>
      <color indexed="16"/>
      <name val="Calibri"/>
      <family val="2"/>
    </font>
    <font>
      <sz val="10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10"/>
      <name val="Times New Roman"/>
      <family val="1"/>
    </font>
    <font>
      <sz val="11"/>
      <color indexed="2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3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5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3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5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15" borderId="0" applyNumberFormat="0" applyBorder="0" applyAlignment="0" applyProtection="0"/>
    <xf numFmtId="0" fontId="38" fillId="25" borderId="0" applyNumberFormat="0" applyBorder="0" applyAlignment="0" applyProtection="0"/>
    <xf numFmtId="0" fontId="2" fillId="17" borderId="0" applyNumberFormat="0" applyBorder="0" applyAlignment="0" applyProtection="0"/>
    <xf numFmtId="0" fontId="38" fillId="26" borderId="0" applyNumberFormat="0" applyBorder="0" applyAlignment="0" applyProtection="0"/>
    <xf numFmtId="0" fontId="2" fillId="13" borderId="0" applyNumberFormat="0" applyBorder="0" applyAlignment="0" applyProtection="0"/>
    <xf numFmtId="0" fontId="38" fillId="27" borderId="0" applyNumberFormat="0" applyBorder="0" applyAlignment="0" applyProtection="0"/>
    <xf numFmtId="0" fontId="2" fillId="23" borderId="0" applyNumberFormat="0" applyBorder="0" applyAlignment="0" applyProtection="0"/>
    <xf numFmtId="0" fontId="38" fillId="28" borderId="0" applyNumberFormat="0" applyBorder="0" applyAlignment="0" applyProtection="0"/>
    <xf numFmtId="0" fontId="2" fillId="15" borderId="0" applyNumberFormat="0" applyBorder="0" applyAlignment="0" applyProtection="0"/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9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3" fillId="31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1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4" fillId="3" borderId="0" applyBorder="0" applyProtection="0">
      <alignment/>
    </xf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5" fillId="35" borderId="0" applyNumberFormat="0" applyBorder="0" applyAlignment="0" applyProtection="0"/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6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7" fillId="5" borderId="0" applyBorder="0" applyProtection="0">
      <alignment/>
    </xf>
    <xf numFmtId="0" fontId="8" fillId="30" borderId="1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9" fillId="37" borderId="2" applyNumberFormat="0" applyAlignment="0" applyProtection="0"/>
    <xf numFmtId="0" fontId="10" fillId="38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8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8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8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8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8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0" fillId="39" borderId="0" applyBorder="0" applyProtection="0">
      <alignment/>
    </xf>
    <xf numFmtId="0" fontId="11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3" fillId="40" borderId="0" applyNumberFormat="0" applyBorder="0" applyAlignment="0" applyProtection="0"/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4" fillId="4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5" fillId="0" borderId="0" applyBorder="0" applyProtection="0">
      <alignment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8" fillId="0" borderId="0" applyBorder="0" applyProtection="0">
      <alignment/>
    </xf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21" fillId="0" borderId="6" applyNumberFormat="0" applyFill="0" applyAlignment="0" applyProtection="0"/>
    <xf numFmtId="0" fontId="22" fillId="17" borderId="0" applyNumberFormat="0" applyBorder="0" applyAlignment="0" applyProtection="0"/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23" fillId="7" borderId="0" applyBorder="0" applyProtection="0">
      <alignment/>
    </xf>
    <xf numFmtId="0" fontId="0" fillId="7" borderId="7" applyNumberFormat="0" applyAlignment="0" applyProtection="0"/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4" fillId="7" borderId="1" applyProtection="0">
      <alignment/>
    </xf>
    <xf numFmtId="0" fontId="25" fillId="30" borderId="8" applyNumberFormat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26" fillId="0" borderId="0" applyNumberFormat="0" applyFill="0" applyBorder="0" applyAlignment="0" applyProtection="0"/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2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47" borderId="9" applyNumberFormat="0" applyAlignment="0" applyProtection="0"/>
    <xf numFmtId="0" fontId="28" fillId="17" borderId="1" applyNumberFormat="0" applyAlignment="0" applyProtection="0"/>
    <xf numFmtId="0" fontId="40" fillId="48" borderId="10" applyNumberFormat="0" applyAlignment="0" applyProtection="0"/>
    <xf numFmtId="0" fontId="41" fillId="48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9" fillId="0" borderId="15" applyNumberFormat="0" applyFill="0" applyAlignment="0" applyProtection="0"/>
    <xf numFmtId="0" fontId="46" fillId="49" borderId="16" applyNumberFormat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50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2" borderId="17" applyNumberFormat="0" applyFont="0" applyAlignment="0" applyProtection="0"/>
    <xf numFmtId="9" fontId="1" fillId="0" borderId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49" fillId="0" borderId="0" applyBorder="0" applyProtection="0">
      <alignment/>
    </xf>
    <xf numFmtId="0" fontId="54" fillId="53" borderId="0" applyNumberFormat="0" applyBorder="0" applyAlignment="0" applyProtection="0"/>
  </cellStyleXfs>
  <cellXfs count="109">
    <xf numFmtId="0" fontId="0" fillId="0" borderId="0" xfId="0" applyAlignment="1">
      <alignment/>
    </xf>
    <xf numFmtId="2" fontId="31" fillId="30" borderId="0" xfId="0" applyNumberFormat="1" applyFont="1" applyFill="1" applyBorder="1" applyAlignment="1">
      <alignment horizontal="center" vertical="top" wrapText="1"/>
    </xf>
    <xf numFmtId="0" fontId="0" fillId="30" borderId="0" xfId="0" applyFont="1" applyFill="1" applyAlignment="1">
      <alignment/>
    </xf>
    <xf numFmtId="0" fontId="31" fillId="30" borderId="0" xfId="0" applyFont="1" applyFill="1" applyBorder="1" applyAlignment="1">
      <alignment horizontal="left" vertical="top" wrapText="1"/>
    </xf>
    <xf numFmtId="0" fontId="31" fillId="30" borderId="0" xfId="0" applyFont="1" applyFill="1" applyBorder="1" applyAlignment="1">
      <alignment horizontal="center" vertical="top" wrapText="1"/>
    </xf>
    <xf numFmtId="0" fontId="31" fillId="30" borderId="0" xfId="0" applyFont="1" applyFill="1" applyAlignment="1">
      <alignment/>
    </xf>
    <xf numFmtId="0" fontId="0" fillId="54" borderId="0" xfId="0" applyFont="1" applyFill="1" applyAlignment="1">
      <alignment/>
    </xf>
    <xf numFmtId="167" fontId="31" fillId="30" borderId="0" xfId="0" applyNumberFormat="1" applyFont="1" applyFill="1" applyBorder="1" applyAlignment="1">
      <alignment horizontal="center" vertical="top" wrapText="1"/>
    </xf>
    <xf numFmtId="0" fontId="32" fillId="30" borderId="0" xfId="0" applyFont="1" applyFill="1" applyAlignment="1">
      <alignment vertical="top" wrapText="1"/>
    </xf>
    <xf numFmtId="2" fontId="31" fillId="55" borderId="19" xfId="0" applyNumberFormat="1" applyFont="1" applyFill="1" applyBorder="1" applyAlignment="1">
      <alignment horizontal="center" vertical="top" wrapText="1"/>
    </xf>
    <xf numFmtId="2" fontId="31" fillId="55" borderId="20" xfId="695" applyNumberFormat="1" applyFont="1" applyFill="1" applyBorder="1" applyAlignment="1">
      <alignment horizontal="center" vertical="top" wrapText="1"/>
      <protection/>
    </xf>
    <xf numFmtId="2" fontId="31" fillId="55" borderId="21" xfId="695" applyNumberFormat="1" applyFont="1" applyFill="1" applyBorder="1" applyAlignment="1">
      <alignment horizontal="center" vertical="top" wrapText="1"/>
      <protection/>
    </xf>
    <xf numFmtId="0" fontId="30" fillId="55" borderId="21" xfId="695" applyFont="1" applyFill="1" applyBorder="1" applyAlignment="1">
      <alignment horizontal="left" vertical="top" wrapText="1"/>
      <protection/>
    </xf>
    <xf numFmtId="167" fontId="31" fillId="55" borderId="21" xfId="695" applyNumberFormat="1" applyFont="1" applyFill="1" applyBorder="1" applyAlignment="1">
      <alignment horizontal="center" vertical="top" wrapText="1"/>
      <protection/>
    </xf>
    <xf numFmtId="167" fontId="30" fillId="55" borderId="21" xfId="695" applyNumberFormat="1" applyFont="1" applyFill="1" applyBorder="1" applyAlignment="1">
      <alignment horizontal="center" vertical="top" wrapText="1"/>
      <protection/>
    </xf>
    <xf numFmtId="2" fontId="31" fillId="55" borderId="19" xfId="695" applyNumberFormat="1" applyFont="1" applyFill="1" applyBorder="1" applyAlignment="1">
      <alignment horizontal="left" vertical="top" wrapText="1"/>
      <protection/>
    </xf>
    <xf numFmtId="0" fontId="31" fillId="55" borderId="20" xfId="695" applyFont="1" applyFill="1" applyBorder="1" applyAlignment="1">
      <alignment horizontal="left" vertical="top" wrapText="1"/>
      <protection/>
    </xf>
    <xf numFmtId="0" fontId="0" fillId="56" borderId="19" xfId="0" applyFont="1" applyFill="1" applyBorder="1" applyAlignment="1">
      <alignment vertical="top"/>
    </xf>
    <xf numFmtId="2" fontId="31" fillId="56" borderId="19" xfId="0" applyNumberFormat="1" applyFont="1" applyFill="1" applyBorder="1" applyAlignment="1">
      <alignment horizontal="center" vertical="top"/>
    </xf>
    <xf numFmtId="0" fontId="31" fillId="56" borderId="0" xfId="0" applyFont="1" applyFill="1" applyAlignment="1">
      <alignment horizontal="left" wrapText="1"/>
    </xf>
    <xf numFmtId="0" fontId="30" fillId="56" borderId="19" xfId="0" applyFont="1" applyFill="1" applyBorder="1" applyAlignment="1">
      <alignment vertical="top" wrapText="1"/>
    </xf>
    <xf numFmtId="0" fontId="31" fillId="56" borderId="0" xfId="0" applyFont="1" applyFill="1" applyAlignment="1">
      <alignment vertical="top" wrapText="1"/>
    </xf>
    <xf numFmtId="0" fontId="31" fillId="56" borderId="0" xfId="0" applyFont="1" applyFill="1" applyBorder="1" applyAlignment="1">
      <alignment vertical="top" wrapText="1"/>
    </xf>
    <xf numFmtId="0" fontId="31" fillId="56" borderId="0" xfId="0" applyFont="1" applyFill="1" applyAlignment="1">
      <alignment horizontal="left" vertical="top" wrapText="1"/>
    </xf>
    <xf numFmtId="0" fontId="31" fillId="56" borderId="0" xfId="0" applyFont="1" applyFill="1" applyAlignment="1">
      <alignment horizontal="center" vertical="top" wrapText="1"/>
    </xf>
    <xf numFmtId="0" fontId="31" fillId="56" borderId="0" xfId="0" applyFont="1" applyFill="1" applyAlignment="1">
      <alignment horizontal="right" vertical="top" wrapText="1"/>
    </xf>
    <xf numFmtId="167" fontId="31" fillId="56" borderId="19" xfId="0" applyNumberFormat="1" applyFont="1" applyFill="1" applyBorder="1" applyAlignment="1">
      <alignment horizontal="left" vertical="top" wrapText="1"/>
    </xf>
    <xf numFmtId="0" fontId="0" fillId="56" borderId="0" xfId="0" applyFont="1" applyFill="1" applyAlignment="1">
      <alignment/>
    </xf>
    <xf numFmtId="0" fontId="31" fillId="56" borderId="0" xfId="0" applyFont="1" applyFill="1" applyBorder="1" applyAlignment="1">
      <alignment horizontal="center" vertical="top" wrapText="1"/>
    </xf>
    <xf numFmtId="0" fontId="31" fillId="56" borderId="0" xfId="0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horizontal="left" vertical="top" wrapText="1"/>
    </xf>
    <xf numFmtId="0" fontId="30" fillId="56" borderId="19" xfId="0" applyFont="1" applyFill="1" applyBorder="1" applyAlignment="1">
      <alignment horizontal="left" vertical="top" wrapText="1"/>
    </xf>
    <xf numFmtId="167" fontId="31" fillId="56" borderId="19" xfId="0" applyNumberFormat="1" applyFont="1" applyFill="1" applyBorder="1" applyAlignment="1">
      <alignment horizontal="center" vertical="top" wrapText="1"/>
    </xf>
    <xf numFmtId="2" fontId="31" fillId="56" borderId="19" xfId="0" applyNumberFormat="1" applyFont="1" applyFill="1" applyBorder="1" applyAlignment="1">
      <alignment horizontal="center" vertical="top" wrapText="1"/>
    </xf>
    <xf numFmtId="0" fontId="31" fillId="56" borderId="19" xfId="695" applyFont="1" applyFill="1" applyBorder="1" applyAlignment="1">
      <alignment horizontal="left" vertical="top" wrapText="1"/>
      <protection/>
    </xf>
    <xf numFmtId="167" fontId="31" fillId="56" borderId="19" xfId="695" applyNumberFormat="1" applyFont="1" applyFill="1" applyBorder="1" applyAlignment="1">
      <alignment horizontal="center" vertical="top" wrapText="1"/>
      <protection/>
    </xf>
    <xf numFmtId="0" fontId="31" fillId="55" borderId="19" xfId="695" applyFont="1" applyFill="1" applyBorder="1" applyAlignment="1">
      <alignment horizontal="left" vertical="top" wrapText="1"/>
      <protection/>
    </xf>
    <xf numFmtId="2" fontId="31" fillId="56" borderId="19" xfId="695" applyNumberFormat="1" applyFont="1" applyFill="1" applyBorder="1" applyAlignment="1">
      <alignment horizontal="center" vertical="top" wrapText="1"/>
      <protection/>
    </xf>
    <xf numFmtId="0" fontId="31" fillId="56" borderId="19" xfId="0" applyFont="1" applyFill="1" applyBorder="1" applyAlignment="1">
      <alignment vertical="top" wrapText="1"/>
    </xf>
    <xf numFmtId="166" fontId="31" fillId="56" borderId="19" xfId="0" applyNumberFormat="1" applyFont="1" applyFill="1" applyBorder="1" applyAlignment="1">
      <alignment horizontal="left" vertical="top" wrapText="1"/>
    </xf>
    <xf numFmtId="2" fontId="31" fillId="56" borderId="0" xfId="0" applyNumberFormat="1" applyFont="1" applyFill="1" applyAlignment="1">
      <alignment horizontal="center" wrapText="1"/>
    </xf>
    <xf numFmtId="2" fontId="31" fillId="57" borderId="19" xfId="0" applyNumberFormat="1" applyFont="1" applyFill="1" applyBorder="1" applyAlignment="1">
      <alignment horizontal="center" vertical="top" wrapText="1"/>
    </xf>
    <xf numFmtId="2" fontId="0" fillId="56" borderId="0" xfId="0" applyNumberFormat="1" applyFont="1" applyFill="1" applyAlignment="1">
      <alignment/>
    </xf>
    <xf numFmtId="2" fontId="31" fillId="56" borderId="19" xfId="0" applyNumberFormat="1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horizontal="left" vertical="top" wrapText="1"/>
    </xf>
    <xf numFmtId="0" fontId="31" fillId="56" borderId="0" xfId="0" applyFont="1" applyFill="1" applyAlignment="1">
      <alignment/>
    </xf>
    <xf numFmtId="14" fontId="31" fillId="56" borderId="19" xfId="0" applyNumberFormat="1" applyFont="1" applyFill="1" applyBorder="1" applyAlignment="1">
      <alignment horizontal="center" vertical="top" wrapText="1"/>
    </xf>
    <xf numFmtId="2" fontId="31" fillId="56" borderId="19" xfId="0" applyNumberFormat="1" applyFont="1" applyFill="1" applyBorder="1" applyAlignment="1">
      <alignment horizontal="left" vertical="top" wrapText="1"/>
    </xf>
    <xf numFmtId="166" fontId="31" fillId="56" borderId="0" xfId="0" applyNumberFormat="1" applyFont="1" applyFill="1" applyBorder="1" applyAlignment="1">
      <alignment horizontal="left" vertical="top" wrapText="1"/>
    </xf>
    <xf numFmtId="0" fontId="0" fillId="55" borderId="0" xfId="0" applyFont="1" applyFill="1" applyAlignment="1">
      <alignment/>
    </xf>
    <xf numFmtId="49" fontId="31" fillId="56" borderId="19" xfId="0" applyNumberFormat="1" applyFont="1" applyFill="1" applyBorder="1" applyAlignment="1">
      <alignment horizontal="center" vertical="top" wrapText="1"/>
    </xf>
    <xf numFmtId="165" fontId="31" fillId="56" borderId="19" xfId="0" applyNumberFormat="1" applyFont="1" applyFill="1" applyBorder="1" applyAlignment="1">
      <alignment horizontal="center" vertical="top" wrapText="1"/>
    </xf>
    <xf numFmtId="168" fontId="31" fillId="56" borderId="19" xfId="0" applyNumberFormat="1" applyFont="1" applyFill="1" applyBorder="1" applyAlignment="1">
      <alignment horizontal="center" vertical="top" wrapText="1"/>
    </xf>
    <xf numFmtId="166" fontId="32" fillId="56" borderId="0" xfId="0" applyNumberFormat="1" applyFont="1" applyFill="1" applyBorder="1" applyAlignment="1">
      <alignment vertical="top" wrapText="1"/>
    </xf>
    <xf numFmtId="0" fontId="31" fillId="56" borderId="19" xfId="0" applyNumberFormat="1" applyFont="1" applyFill="1" applyBorder="1" applyAlignment="1">
      <alignment horizontal="center" vertical="top" wrapText="1"/>
    </xf>
    <xf numFmtId="2" fontId="31" fillId="56" borderId="0" xfId="0" applyNumberFormat="1" applyFont="1" applyFill="1" applyAlignment="1">
      <alignment horizontal="center" vertical="top" wrapText="1"/>
    </xf>
    <xf numFmtId="0" fontId="31" fillId="56" borderId="0" xfId="0" applyFont="1" applyFill="1" applyAlignment="1">
      <alignment horizontal="left" vertical="top"/>
    </xf>
    <xf numFmtId="2" fontId="31" fillId="56" borderId="0" xfId="0" applyNumberFormat="1" applyFont="1" applyFill="1" applyBorder="1" applyAlignment="1">
      <alignment horizontal="center" vertical="top" wrapText="1"/>
    </xf>
    <xf numFmtId="0" fontId="31" fillId="56" borderId="0" xfId="0" applyFont="1" applyFill="1" applyAlignment="1">
      <alignment horizontal="center" wrapText="1"/>
    </xf>
    <xf numFmtId="2" fontId="31" fillId="56" borderId="19" xfId="0" applyNumberFormat="1" applyFont="1" applyFill="1" applyBorder="1" applyAlignment="1">
      <alignment horizontal="center" vertical="top" wrapText="1"/>
    </xf>
    <xf numFmtId="2" fontId="31" fillId="55" borderId="19" xfId="695" applyNumberFormat="1" applyFont="1" applyFill="1" applyBorder="1" applyAlignment="1">
      <alignment horizontal="center" vertical="top" wrapText="1"/>
      <protection/>
    </xf>
    <xf numFmtId="2" fontId="31" fillId="56" borderId="19" xfId="695" applyNumberFormat="1" applyFont="1" applyFill="1" applyBorder="1" applyAlignment="1">
      <alignment horizontal="center" vertical="top" wrapText="1"/>
      <protection/>
    </xf>
    <xf numFmtId="0" fontId="55" fillId="56" borderId="19" xfId="0" applyFont="1" applyFill="1" applyBorder="1" applyAlignment="1">
      <alignment horizontal="left" vertical="top" wrapText="1"/>
    </xf>
    <xf numFmtId="2" fontId="55" fillId="56" borderId="19" xfId="0" applyNumberFormat="1" applyFont="1" applyFill="1" applyBorder="1" applyAlignment="1">
      <alignment horizontal="center" vertical="top" wrapText="1"/>
    </xf>
    <xf numFmtId="0" fontId="55" fillId="56" borderId="19" xfId="0" applyFont="1" applyFill="1" applyBorder="1" applyAlignment="1">
      <alignment horizontal="left" vertical="top" wrapText="1"/>
    </xf>
    <xf numFmtId="167" fontId="55" fillId="56" borderId="19" xfId="0" applyNumberFormat="1" applyFont="1" applyFill="1" applyBorder="1" applyAlignment="1">
      <alignment horizontal="center" vertical="top" wrapText="1"/>
    </xf>
    <xf numFmtId="0" fontId="31" fillId="56" borderId="0" xfId="0" applyFont="1" applyFill="1" applyBorder="1" applyAlignment="1">
      <alignment horizontal="left" vertical="top" wrapText="1"/>
    </xf>
    <xf numFmtId="0" fontId="31" fillId="56" borderId="0" xfId="0" applyFont="1" applyFill="1" applyBorder="1" applyAlignment="1">
      <alignment horizontal="left" wrapText="1"/>
    </xf>
    <xf numFmtId="0" fontId="31" fillId="56" borderId="0" xfId="0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horizontal="center" vertical="top" wrapText="1"/>
    </xf>
    <xf numFmtId="0" fontId="30" fillId="56" borderId="19" xfId="0" applyFont="1" applyFill="1" applyBorder="1" applyAlignment="1">
      <alignment horizontal="center" vertical="top" wrapText="1"/>
    </xf>
    <xf numFmtId="2" fontId="31" fillId="56" borderId="19" xfId="0" applyNumberFormat="1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horizontal="left" vertical="top" wrapText="1"/>
    </xf>
    <xf numFmtId="2" fontId="31" fillId="56" borderId="19" xfId="0" applyNumberFormat="1" applyFont="1" applyFill="1" applyBorder="1" applyAlignment="1">
      <alignment horizontal="left" vertical="top" wrapText="1"/>
    </xf>
    <xf numFmtId="167" fontId="31" fillId="56" borderId="19" xfId="0" applyNumberFormat="1" applyFont="1" applyFill="1" applyBorder="1" applyAlignment="1">
      <alignment horizontal="center" vertical="top" wrapText="1"/>
    </xf>
    <xf numFmtId="166" fontId="31" fillId="56" borderId="19" xfId="0" applyNumberFormat="1" applyFont="1" applyFill="1" applyBorder="1" applyAlignment="1">
      <alignment horizontal="left" vertical="top" wrapText="1"/>
    </xf>
    <xf numFmtId="0" fontId="31" fillId="56" borderId="19" xfId="0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horizontal="left" vertical="top" wrapText="1"/>
    </xf>
    <xf numFmtId="49" fontId="31" fillId="56" borderId="19" xfId="0" applyNumberFormat="1" applyFont="1" applyFill="1" applyBorder="1" applyAlignment="1">
      <alignment horizontal="center" vertical="top" wrapText="1"/>
    </xf>
    <xf numFmtId="168" fontId="31" fillId="56" borderId="19" xfId="0" applyNumberFormat="1" applyFont="1" applyFill="1" applyBorder="1" applyAlignment="1">
      <alignment horizontal="center" vertical="top" wrapText="1"/>
    </xf>
    <xf numFmtId="0" fontId="31" fillId="56" borderId="19" xfId="0" applyFont="1" applyFill="1" applyBorder="1" applyAlignment="1">
      <alignment vertical="top" wrapText="1"/>
    </xf>
    <xf numFmtId="0" fontId="31" fillId="56" borderId="19" xfId="0" applyFont="1" applyFill="1" applyBorder="1" applyAlignment="1">
      <alignment horizontal="center" vertical="center" wrapText="1"/>
    </xf>
    <xf numFmtId="167" fontId="31" fillId="56" borderId="19" xfId="695" applyNumberFormat="1" applyFont="1" applyFill="1" applyBorder="1" applyAlignment="1">
      <alignment horizontal="center" vertical="top" wrapText="1"/>
      <protection/>
    </xf>
    <xf numFmtId="0" fontId="31" fillId="56" borderId="19" xfId="695" applyFont="1" applyFill="1" applyBorder="1" applyAlignment="1">
      <alignment horizontal="left" vertical="top" wrapText="1"/>
      <protection/>
    </xf>
    <xf numFmtId="2" fontId="31" fillId="56" borderId="19" xfId="695" applyNumberFormat="1" applyFont="1" applyFill="1" applyBorder="1" applyAlignment="1">
      <alignment horizontal="center" vertical="top" wrapText="1"/>
      <protection/>
    </xf>
    <xf numFmtId="0" fontId="31" fillId="55" borderId="22" xfId="695" applyFont="1" applyFill="1" applyBorder="1" applyAlignment="1">
      <alignment horizontal="left" vertical="top" wrapText="1"/>
      <protection/>
    </xf>
    <xf numFmtId="2" fontId="31" fillId="55" borderId="19" xfId="695" applyNumberFormat="1" applyFont="1" applyFill="1" applyBorder="1" applyAlignment="1">
      <alignment horizontal="center" vertical="top" wrapText="1"/>
      <protection/>
    </xf>
    <xf numFmtId="0" fontId="31" fillId="55" borderId="19" xfId="695" applyFont="1" applyFill="1" applyBorder="1" applyAlignment="1">
      <alignment horizontal="left" vertical="top" wrapText="1"/>
      <protection/>
    </xf>
    <xf numFmtId="167" fontId="31" fillId="55" borderId="19" xfId="695" applyNumberFormat="1" applyFont="1" applyFill="1" applyBorder="1" applyAlignment="1">
      <alignment horizontal="center" vertical="top" wrapText="1"/>
      <protection/>
    </xf>
    <xf numFmtId="167" fontId="30" fillId="55" borderId="19" xfId="695" applyNumberFormat="1" applyFont="1" applyFill="1" applyBorder="1" applyAlignment="1">
      <alignment horizontal="center" vertical="top" wrapText="1"/>
      <protection/>
    </xf>
    <xf numFmtId="2" fontId="55" fillId="56" borderId="19" xfId="695" applyNumberFormat="1" applyFont="1" applyFill="1" applyBorder="1" applyAlignment="1">
      <alignment horizontal="center" vertical="top" wrapText="1"/>
      <protection/>
    </xf>
    <xf numFmtId="0" fontId="56" fillId="56" borderId="19" xfId="0" applyFont="1" applyFill="1" applyBorder="1" applyAlignment="1">
      <alignment horizontal="left" vertical="top" wrapText="1"/>
    </xf>
    <xf numFmtId="0" fontId="56" fillId="56" borderId="23" xfId="0" applyFont="1" applyFill="1" applyBorder="1" applyAlignment="1">
      <alignment horizontal="left" vertical="top" wrapText="1"/>
    </xf>
    <xf numFmtId="0" fontId="56" fillId="56" borderId="0" xfId="0" applyFont="1" applyFill="1" applyAlignment="1">
      <alignment vertical="top" wrapText="1"/>
    </xf>
    <xf numFmtId="0" fontId="56" fillId="57" borderId="0" xfId="0" applyFont="1" applyFill="1" applyAlignment="1">
      <alignment horizontal="left" vertical="top"/>
    </xf>
    <xf numFmtId="0" fontId="56" fillId="57" borderId="0" xfId="0" applyFont="1" applyFill="1" applyAlignment="1">
      <alignment vertical="top" wrapText="1"/>
    </xf>
    <xf numFmtId="0" fontId="56" fillId="56" borderId="0" xfId="0" applyFont="1" applyFill="1" applyBorder="1" applyAlignment="1">
      <alignment vertical="top" wrapText="1"/>
    </xf>
    <xf numFmtId="0" fontId="56" fillId="56" borderId="19" xfId="0" applyFont="1" applyFill="1" applyBorder="1" applyAlignment="1">
      <alignment horizontal="left" vertical="top" wrapText="1"/>
    </xf>
    <xf numFmtId="0" fontId="56" fillId="56" borderId="24" xfId="0" applyFont="1" applyFill="1" applyBorder="1" applyAlignment="1">
      <alignment horizontal="left" vertical="top" wrapText="1"/>
    </xf>
    <xf numFmtId="0" fontId="56" fillId="56" borderId="25" xfId="0" applyFont="1" applyFill="1" applyBorder="1" applyAlignment="1">
      <alignment horizontal="left" vertical="top" wrapText="1"/>
    </xf>
    <xf numFmtId="0" fontId="56" fillId="56" borderId="21" xfId="0" applyFont="1" applyFill="1" applyBorder="1" applyAlignment="1">
      <alignment horizontal="left" vertical="top" wrapText="1"/>
    </xf>
    <xf numFmtId="0" fontId="56" fillId="56" borderId="19" xfId="695" applyFont="1" applyFill="1" applyBorder="1" applyAlignment="1">
      <alignment horizontal="left" vertical="top" wrapText="1"/>
      <protection/>
    </xf>
    <xf numFmtId="0" fontId="56" fillId="56" borderId="19" xfId="695" applyFont="1" applyFill="1" applyBorder="1" applyAlignment="1">
      <alignment horizontal="left" vertical="top" wrapText="1"/>
      <protection/>
    </xf>
    <xf numFmtId="0" fontId="56" fillId="55" borderId="19" xfId="695" applyFont="1" applyFill="1" applyBorder="1" applyAlignment="1">
      <alignment horizontal="left" vertical="top" wrapText="1"/>
      <protection/>
    </xf>
    <xf numFmtId="0" fontId="56" fillId="55" borderId="21" xfId="695" applyFont="1" applyFill="1" applyBorder="1" applyAlignment="1">
      <alignment horizontal="left" vertical="top" wrapText="1"/>
      <protection/>
    </xf>
    <xf numFmtId="0" fontId="56" fillId="56" borderId="24" xfId="695" applyFont="1" applyFill="1" applyBorder="1" applyAlignment="1">
      <alignment horizontal="left" vertical="top" wrapText="1"/>
      <protection/>
    </xf>
    <xf numFmtId="0" fontId="56" fillId="56" borderId="25" xfId="695" applyFont="1" applyFill="1" applyBorder="1" applyAlignment="1">
      <alignment horizontal="left" vertical="top" wrapText="1"/>
      <protection/>
    </xf>
    <xf numFmtId="0" fontId="56" fillId="56" borderId="21" xfId="695" applyFont="1" applyFill="1" applyBorder="1" applyAlignment="1">
      <alignment horizontal="left" vertical="top" wrapText="1"/>
      <protection/>
    </xf>
  </cellXfs>
  <cellStyles count="7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 1 14" xfId="51"/>
    <cellStyle name="Accent 1 14 2" xfId="52"/>
    <cellStyle name="Accent 1 14 2 2" xfId="53"/>
    <cellStyle name="Accent 1 14 2 2 2" xfId="54"/>
    <cellStyle name="Accent 1 14 3" xfId="55"/>
    <cellStyle name="Accent 1 14 3 2" xfId="56"/>
    <cellStyle name="Accent 1 15" xfId="57"/>
    <cellStyle name="Accent 1 15 2" xfId="58"/>
    <cellStyle name="Accent 1 15 2 2" xfId="59"/>
    <cellStyle name="Accent 1 15 2 2 2" xfId="60"/>
    <cellStyle name="Accent 1 15 3" xfId="61"/>
    <cellStyle name="Accent 1 15 3 2" xfId="62"/>
    <cellStyle name="Accent 1 16" xfId="63"/>
    <cellStyle name="Accent 1 16 2" xfId="64"/>
    <cellStyle name="Accent 1 16 2 2" xfId="65"/>
    <cellStyle name="Accent 13" xfId="66"/>
    <cellStyle name="Accent 13 2" xfId="67"/>
    <cellStyle name="Accent 13 2 2" xfId="68"/>
    <cellStyle name="Accent 13 2 2 2" xfId="69"/>
    <cellStyle name="Accent 13 3" xfId="70"/>
    <cellStyle name="Accent 13 3 2" xfId="71"/>
    <cellStyle name="Accent 14" xfId="72"/>
    <cellStyle name="Accent 14 2" xfId="73"/>
    <cellStyle name="Accent 14 2 2" xfId="74"/>
    <cellStyle name="Accent 14 2 2 2" xfId="75"/>
    <cellStyle name="Accent 14 3" xfId="76"/>
    <cellStyle name="Accent 14 3 2" xfId="77"/>
    <cellStyle name="Accent 15" xfId="78"/>
    <cellStyle name="Accent 15 2" xfId="79"/>
    <cellStyle name="Accent 15 2 2" xfId="80"/>
    <cellStyle name="Accent 2 15" xfId="81"/>
    <cellStyle name="Accent 2 15 10" xfId="82"/>
    <cellStyle name="Accent 2 15 11" xfId="83"/>
    <cellStyle name="Accent 2 15 12" xfId="84"/>
    <cellStyle name="Accent 2 15 13" xfId="85"/>
    <cellStyle name="Accent 2 15 14" xfId="86"/>
    <cellStyle name="Accent 2 15 15" xfId="87"/>
    <cellStyle name="Accent 2 15 16" xfId="88"/>
    <cellStyle name="Accent 2 15 17" xfId="89"/>
    <cellStyle name="Accent 2 15 2" xfId="90"/>
    <cellStyle name="Accent 2 15 2 2" xfId="91"/>
    <cellStyle name="Accent 2 15 2 2 2" xfId="92"/>
    <cellStyle name="Accent 2 15 2 3" xfId="93"/>
    <cellStyle name="Accent 2 15 3" xfId="94"/>
    <cellStyle name="Accent 2 15 3 2" xfId="95"/>
    <cellStyle name="Accent 2 15 4" xfId="96"/>
    <cellStyle name="Accent 2 15 5" xfId="97"/>
    <cellStyle name="Accent 2 15 6" xfId="98"/>
    <cellStyle name="Accent 2 15 7" xfId="99"/>
    <cellStyle name="Accent 2 15 8" xfId="100"/>
    <cellStyle name="Accent 2 15 9" xfId="101"/>
    <cellStyle name="Accent 2 16" xfId="102"/>
    <cellStyle name="Accent 2 16 10" xfId="103"/>
    <cellStyle name="Accent 2 16 11" xfId="104"/>
    <cellStyle name="Accent 2 16 12" xfId="105"/>
    <cellStyle name="Accent 2 16 13" xfId="106"/>
    <cellStyle name="Accent 2 16 14" xfId="107"/>
    <cellStyle name="Accent 2 16 15" xfId="108"/>
    <cellStyle name="Accent 2 16 16" xfId="109"/>
    <cellStyle name="Accent 2 16 17" xfId="110"/>
    <cellStyle name="Accent 2 16 2" xfId="111"/>
    <cellStyle name="Accent 2 16 2 2" xfId="112"/>
    <cellStyle name="Accent 2 16 2 2 2" xfId="113"/>
    <cellStyle name="Accent 2 16 2 3" xfId="114"/>
    <cellStyle name="Accent 2 16 3" xfId="115"/>
    <cellStyle name="Accent 2 16 3 2" xfId="116"/>
    <cellStyle name="Accent 2 16 4" xfId="117"/>
    <cellStyle name="Accent 2 16 5" xfId="118"/>
    <cellStyle name="Accent 2 16 6" xfId="119"/>
    <cellStyle name="Accent 2 16 7" xfId="120"/>
    <cellStyle name="Accent 2 16 8" xfId="121"/>
    <cellStyle name="Accent 2 16 9" xfId="122"/>
    <cellStyle name="Accent 2 17" xfId="123"/>
    <cellStyle name="Accent 2 17 10" xfId="124"/>
    <cellStyle name="Accent 2 17 11" xfId="125"/>
    <cellStyle name="Accent 2 17 12" xfId="126"/>
    <cellStyle name="Accent 2 17 13" xfId="127"/>
    <cellStyle name="Accent 2 17 14" xfId="128"/>
    <cellStyle name="Accent 2 17 15" xfId="129"/>
    <cellStyle name="Accent 2 17 16" xfId="130"/>
    <cellStyle name="Accent 2 17 17" xfId="131"/>
    <cellStyle name="Accent 2 17 2" xfId="132"/>
    <cellStyle name="Accent 2 17 2 2" xfId="133"/>
    <cellStyle name="Accent 2 17 3" xfId="134"/>
    <cellStyle name="Accent 2 17 4" xfId="135"/>
    <cellStyle name="Accent 2 17 5" xfId="136"/>
    <cellStyle name="Accent 2 17 6" xfId="137"/>
    <cellStyle name="Accent 2 17 7" xfId="138"/>
    <cellStyle name="Accent 2 17 8" xfId="139"/>
    <cellStyle name="Accent 2 17 9" xfId="140"/>
    <cellStyle name="Accent 3 16" xfId="141"/>
    <cellStyle name="Accent 3 16 10" xfId="142"/>
    <cellStyle name="Accent 3 16 11" xfId="143"/>
    <cellStyle name="Accent 3 16 12" xfId="144"/>
    <cellStyle name="Accent 3 16 13" xfId="145"/>
    <cellStyle name="Accent 3 16 14" xfId="146"/>
    <cellStyle name="Accent 3 16 15" xfId="147"/>
    <cellStyle name="Accent 3 16 16" xfId="148"/>
    <cellStyle name="Accent 3 16 17" xfId="149"/>
    <cellStyle name="Accent 3 16 2" xfId="150"/>
    <cellStyle name="Accent 3 16 2 2" xfId="151"/>
    <cellStyle name="Accent 3 16 2 2 2" xfId="152"/>
    <cellStyle name="Accent 3 16 2 3" xfId="153"/>
    <cellStyle name="Accent 3 16 3" xfId="154"/>
    <cellStyle name="Accent 3 16 3 2" xfId="155"/>
    <cellStyle name="Accent 3 16 4" xfId="156"/>
    <cellStyle name="Accent 3 16 5" xfId="157"/>
    <cellStyle name="Accent 3 16 6" xfId="158"/>
    <cellStyle name="Accent 3 16 7" xfId="159"/>
    <cellStyle name="Accent 3 16 8" xfId="160"/>
    <cellStyle name="Accent 3 16 9" xfId="161"/>
    <cellStyle name="Accent 3 17" xfId="162"/>
    <cellStyle name="Accent 3 17 10" xfId="163"/>
    <cellStyle name="Accent 3 17 11" xfId="164"/>
    <cellStyle name="Accent 3 17 12" xfId="165"/>
    <cellStyle name="Accent 3 17 13" xfId="166"/>
    <cellStyle name="Accent 3 17 14" xfId="167"/>
    <cellStyle name="Accent 3 17 15" xfId="168"/>
    <cellStyle name="Accent 3 17 16" xfId="169"/>
    <cellStyle name="Accent 3 17 17" xfId="170"/>
    <cellStyle name="Accent 3 17 2" xfId="171"/>
    <cellStyle name="Accent 3 17 2 2" xfId="172"/>
    <cellStyle name="Accent 3 17 2 2 2" xfId="173"/>
    <cellStyle name="Accent 3 17 2 3" xfId="174"/>
    <cellStyle name="Accent 3 17 3" xfId="175"/>
    <cellStyle name="Accent 3 17 3 2" xfId="176"/>
    <cellStyle name="Accent 3 17 4" xfId="177"/>
    <cellStyle name="Accent 3 17 5" xfId="178"/>
    <cellStyle name="Accent 3 17 6" xfId="179"/>
    <cellStyle name="Accent 3 17 7" xfId="180"/>
    <cellStyle name="Accent 3 17 8" xfId="181"/>
    <cellStyle name="Accent 3 17 9" xfId="182"/>
    <cellStyle name="Accent 3 18" xfId="183"/>
    <cellStyle name="Accent 3 18 10" xfId="184"/>
    <cellStyle name="Accent 3 18 11" xfId="185"/>
    <cellStyle name="Accent 3 18 12" xfId="186"/>
    <cellStyle name="Accent 3 18 13" xfId="187"/>
    <cellStyle name="Accent 3 18 14" xfId="188"/>
    <cellStyle name="Accent 3 18 15" xfId="189"/>
    <cellStyle name="Accent 3 18 16" xfId="190"/>
    <cellStyle name="Accent 3 18 17" xfId="191"/>
    <cellStyle name="Accent 3 18 2" xfId="192"/>
    <cellStyle name="Accent 3 18 2 2" xfId="193"/>
    <cellStyle name="Accent 3 18 3" xfId="194"/>
    <cellStyle name="Accent 3 18 4" xfId="195"/>
    <cellStyle name="Accent 3 18 5" xfId="196"/>
    <cellStyle name="Accent 3 18 6" xfId="197"/>
    <cellStyle name="Accent 3 18 7" xfId="198"/>
    <cellStyle name="Accent 3 18 8" xfId="199"/>
    <cellStyle name="Accent 3 18 9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ad 1" xfId="207"/>
    <cellStyle name="Bad 10" xfId="208"/>
    <cellStyle name="Bad 10 10" xfId="209"/>
    <cellStyle name="Bad 10 11" xfId="210"/>
    <cellStyle name="Bad 10 12" xfId="211"/>
    <cellStyle name="Bad 10 13" xfId="212"/>
    <cellStyle name="Bad 10 14" xfId="213"/>
    <cellStyle name="Bad 10 15" xfId="214"/>
    <cellStyle name="Bad 10 16" xfId="215"/>
    <cellStyle name="Bad 10 17" xfId="216"/>
    <cellStyle name="Bad 10 2" xfId="217"/>
    <cellStyle name="Bad 10 2 2" xfId="218"/>
    <cellStyle name="Bad 10 2 2 2" xfId="219"/>
    <cellStyle name="Bad 10 2 3" xfId="220"/>
    <cellStyle name="Bad 10 3" xfId="221"/>
    <cellStyle name="Bad 10 3 2" xfId="222"/>
    <cellStyle name="Bad 10 4" xfId="223"/>
    <cellStyle name="Bad 10 5" xfId="224"/>
    <cellStyle name="Bad 10 6" xfId="225"/>
    <cellStyle name="Bad 10 7" xfId="226"/>
    <cellStyle name="Bad 10 8" xfId="227"/>
    <cellStyle name="Bad 10 9" xfId="228"/>
    <cellStyle name="Bad 11" xfId="229"/>
    <cellStyle name="Bad 11 10" xfId="230"/>
    <cellStyle name="Bad 11 11" xfId="231"/>
    <cellStyle name="Bad 11 12" xfId="232"/>
    <cellStyle name="Bad 11 13" xfId="233"/>
    <cellStyle name="Bad 11 14" xfId="234"/>
    <cellStyle name="Bad 11 15" xfId="235"/>
    <cellStyle name="Bad 11 16" xfId="236"/>
    <cellStyle name="Bad 11 17" xfId="237"/>
    <cellStyle name="Bad 11 2" xfId="238"/>
    <cellStyle name="Bad 11 2 2" xfId="239"/>
    <cellStyle name="Bad 11 2 2 2" xfId="240"/>
    <cellStyle name="Bad 11 2 3" xfId="241"/>
    <cellStyle name="Bad 11 3" xfId="242"/>
    <cellStyle name="Bad 11 3 2" xfId="243"/>
    <cellStyle name="Bad 11 4" xfId="244"/>
    <cellStyle name="Bad 11 5" xfId="245"/>
    <cellStyle name="Bad 11 6" xfId="246"/>
    <cellStyle name="Bad 11 7" xfId="247"/>
    <cellStyle name="Bad 11 8" xfId="248"/>
    <cellStyle name="Bad 11 9" xfId="249"/>
    <cellStyle name="Bad 12" xfId="250"/>
    <cellStyle name="Bad 12 10" xfId="251"/>
    <cellStyle name="Bad 12 11" xfId="252"/>
    <cellStyle name="Bad 12 12" xfId="253"/>
    <cellStyle name="Bad 12 13" xfId="254"/>
    <cellStyle name="Bad 12 14" xfId="255"/>
    <cellStyle name="Bad 12 15" xfId="256"/>
    <cellStyle name="Bad 12 16" xfId="257"/>
    <cellStyle name="Bad 12 17" xfId="258"/>
    <cellStyle name="Bad 12 2" xfId="259"/>
    <cellStyle name="Bad 12 2 2" xfId="260"/>
    <cellStyle name="Bad 12 3" xfId="261"/>
    <cellStyle name="Bad 12 4" xfId="262"/>
    <cellStyle name="Bad 12 5" xfId="263"/>
    <cellStyle name="Bad 12 6" xfId="264"/>
    <cellStyle name="Bad 12 7" xfId="265"/>
    <cellStyle name="Bad 12 8" xfId="266"/>
    <cellStyle name="Bad 12 9" xfId="267"/>
    <cellStyle name="Calculation" xfId="268"/>
    <cellStyle name="Check Cell" xfId="269"/>
    <cellStyle name="Check Cell 2" xfId="270"/>
    <cellStyle name="Check Cell 3" xfId="271"/>
    <cellStyle name="Error 12" xfId="272"/>
    <cellStyle name="Error 12 10" xfId="273"/>
    <cellStyle name="Error 12 11" xfId="274"/>
    <cellStyle name="Error 12 12" xfId="275"/>
    <cellStyle name="Error 12 13" xfId="276"/>
    <cellStyle name="Error 12 14" xfId="277"/>
    <cellStyle name="Error 12 15" xfId="278"/>
    <cellStyle name="Error 12 16" xfId="279"/>
    <cellStyle name="Error 12 17" xfId="280"/>
    <cellStyle name="Error 12 2" xfId="281"/>
    <cellStyle name="Error 12 2 2" xfId="282"/>
    <cellStyle name="Error 12 2 2 2" xfId="283"/>
    <cellStyle name="Error 12 2 3" xfId="284"/>
    <cellStyle name="Error 12 3" xfId="285"/>
    <cellStyle name="Error 12 3 2" xfId="286"/>
    <cellStyle name="Error 12 4" xfId="287"/>
    <cellStyle name="Error 12 5" xfId="288"/>
    <cellStyle name="Error 12 6" xfId="289"/>
    <cellStyle name="Error 12 7" xfId="290"/>
    <cellStyle name="Error 12 8" xfId="291"/>
    <cellStyle name="Error 12 9" xfId="292"/>
    <cellStyle name="Error 13" xfId="293"/>
    <cellStyle name="Error 13 10" xfId="294"/>
    <cellStyle name="Error 13 11" xfId="295"/>
    <cellStyle name="Error 13 12" xfId="296"/>
    <cellStyle name="Error 13 13" xfId="297"/>
    <cellStyle name="Error 13 14" xfId="298"/>
    <cellStyle name="Error 13 15" xfId="299"/>
    <cellStyle name="Error 13 16" xfId="300"/>
    <cellStyle name="Error 13 17" xfId="301"/>
    <cellStyle name="Error 13 2" xfId="302"/>
    <cellStyle name="Error 13 2 2" xfId="303"/>
    <cellStyle name="Error 13 2 2 2" xfId="304"/>
    <cellStyle name="Error 13 2 3" xfId="305"/>
    <cellStyle name="Error 13 3" xfId="306"/>
    <cellStyle name="Error 13 3 2" xfId="307"/>
    <cellStyle name="Error 13 4" xfId="308"/>
    <cellStyle name="Error 13 5" xfId="309"/>
    <cellStyle name="Error 13 6" xfId="310"/>
    <cellStyle name="Error 13 7" xfId="311"/>
    <cellStyle name="Error 13 8" xfId="312"/>
    <cellStyle name="Error 13 9" xfId="313"/>
    <cellStyle name="Error 14" xfId="314"/>
    <cellStyle name="Error 14 10" xfId="315"/>
    <cellStyle name="Error 14 11" xfId="316"/>
    <cellStyle name="Error 14 12" xfId="317"/>
    <cellStyle name="Error 14 13" xfId="318"/>
    <cellStyle name="Error 14 14" xfId="319"/>
    <cellStyle name="Error 14 15" xfId="320"/>
    <cellStyle name="Error 14 16" xfId="321"/>
    <cellStyle name="Error 14 17" xfId="322"/>
    <cellStyle name="Error 14 2" xfId="323"/>
    <cellStyle name="Error 14 2 2" xfId="324"/>
    <cellStyle name="Error 14 3" xfId="325"/>
    <cellStyle name="Error 14 4" xfId="326"/>
    <cellStyle name="Error 14 5" xfId="327"/>
    <cellStyle name="Error 14 6" xfId="328"/>
    <cellStyle name="Error 14 7" xfId="329"/>
    <cellStyle name="Error 14 8" xfId="330"/>
    <cellStyle name="Error 14 9" xfId="331"/>
    <cellStyle name="Explanatory Text" xfId="332"/>
    <cellStyle name="Footnote 5" xfId="333"/>
    <cellStyle name="Footnote 5 2" xfId="334"/>
    <cellStyle name="Footnote 5 2 2" xfId="335"/>
    <cellStyle name="Footnote 5 2 2 2" xfId="336"/>
    <cellStyle name="Footnote 5 3" xfId="337"/>
    <cellStyle name="Footnote 5 3 2" xfId="338"/>
    <cellStyle name="Footnote 6" xfId="339"/>
    <cellStyle name="Footnote 6 2" xfId="340"/>
    <cellStyle name="Footnote 6 2 2" xfId="341"/>
    <cellStyle name="Footnote 6 2 2 2" xfId="342"/>
    <cellStyle name="Footnote 6 3" xfId="343"/>
    <cellStyle name="Footnote 6 3 2" xfId="344"/>
    <cellStyle name="Footnote 7" xfId="345"/>
    <cellStyle name="Footnote 7 2" xfId="346"/>
    <cellStyle name="Footnote 7 2 2" xfId="347"/>
    <cellStyle name="Good 1" xfId="348"/>
    <cellStyle name="Good 10" xfId="349"/>
    <cellStyle name="Good 10 10" xfId="350"/>
    <cellStyle name="Good 10 11" xfId="351"/>
    <cellStyle name="Good 10 12" xfId="352"/>
    <cellStyle name="Good 10 13" xfId="353"/>
    <cellStyle name="Good 10 14" xfId="354"/>
    <cellStyle name="Good 10 15" xfId="355"/>
    <cellStyle name="Good 10 16" xfId="356"/>
    <cellStyle name="Good 10 17" xfId="357"/>
    <cellStyle name="Good 10 2" xfId="358"/>
    <cellStyle name="Good 10 2 2" xfId="359"/>
    <cellStyle name="Good 10 3" xfId="360"/>
    <cellStyle name="Good 10 4" xfId="361"/>
    <cellStyle name="Good 10 5" xfId="362"/>
    <cellStyle name="Good 10 6" xfId="363"/>
    <cellStyle name="Good 10 7" xfId="364"/>
    <cellStyle name="Good 10 8" xfId="365"/>
    <cellStyle name="Good 10 9" xfId="366"/>
    <cellStyle name="Good 8" xfId="367"/>
    <cellStyle name="Good 8 10" xfId="368"/>
    <cellStyle name="Good 8 11" xfId="369"/>
    <cellStyle name="Good 8 12" xfId="370"/>
    <cellStyle name="Good 8 13" xfId="371"/>
    <cellStyle name="Good 8 14" xfId="372"/>
    <cellStyle name="Good 8 15" xfId="373"/>
    <cellStyle name="Good 8 16" xfId="374"/>
    <cellStyle name="Good 8 17" xfId="375"/>
    <cellStyle name="Good 8 2" xfId="376"/>
    <cellStyle name="Good 8 2 2" xfId="377"/>
    <cellStyle name="Good 8 2 2 2" xfId="378"/>
    <cellStyle name="Good 8 2 3" xfId="379"/>
    <cellStyle name="Good 8 3" xfId="380"/>
    <cellStyle name="Good 8 3 2" xfId="381"/>
    <cellStyle name="Good 8 4" xfId="382"/>
    <cellStyle name="Good 8 5" xfId="383"/>
    <cellStyle name="Good 8 6" xfId="384"/>
    <cellStyle name="Good 8 7" xfId="385"/>
    <cellStyle name="Good 8 8" xfId="386"/>
    <cellStyle name="Good 8 9" xfId="387"/>
    <cellStyle name="Good 9" xfId="388"/>
    <cellStyle name="Good 9 10" xfId="389"/>
    <cellStyle name="Good 9 11" xfId="390"/>
    <cellStyle name="Good 9 12" xfId="391"/>
    <cellStyle name="Good 9 13" xfId="392"/>
    <cellStyle name="Good 9 14" xfId="393"/>
    <cellStyle name="Good 9 15" xfId="394"/>
    <cellStyle name="Good 9 16" xfId="395"/>
    <cellStyle name="Good 9 17" xfId="396"/>
    <cellStyle name="Good 9 2" xfId="397"/>
    <cellStyle name="Good 9 2 2" xfId="398"/>
    <cellStyle name="Good 9 2 2 2" xfId="399"/>
    <cellStyle name="Good 9 2 3" xfId="400"/>
    <cellStyle name="Good 9 3" xfId="401"/>
    <cellStyle name="Good 9 3 2" xfId="402"/>
    <cellStyle name="Good 9 4" xfId="403"/>
    <cellStyle name="Good 9 5" xfId="404"/>
    <cellStyle name="Good 9 6" xfId="405"/>
    <cellStyle name="Good 9 7" xfId="406"/>
    <cellStyle name="Good 9 8" xfId="407"/>
    <cellStyle name="Good 9 9" xfId="408"/>
    <cellStyle name="Heading 1 1" xfId="409"/>
    <cellStyle name="Heading 1 1 2" xfId="410"/>
    <cellStyle name="Heading 1 1 2 2" xfId="411"/>
    <cellStyle name="Heading 1 1 2 2 2" xfId="412"/>
    <cellStyle name="Heading 1 1 3" xfId="413"/>
    <cellStyle name="Heading 1 1 3 2" xfId="414"/>
    <cellStyle name="Heading 1 2" xfId="415"/>
    <cellStyle name="Heading 1 2 2" xfId="416"/>
    <cellStyle name="Heading 1 2 2 2" xfId="417"/>
    <cellStyle name="Heading 1 2 2 2 2" xfId="418"/>
    <cellStyle name="Heading 1 2 3" xfId="419"/>
    <cellStyle name="Heading 1 2 3 2" xfId="420"/>
    <cellStyle name="Heading 1 3" xfId="421"/>
    <cellStyle name="Heading 1 3 2" xfId="422"/>
    <cellStyle name="Heading 1 3 2 2" xfId="423"/>
    <cellStyle name="Heading 1 4" xfId="424"/>
    <cellStyle name="Heading 2 1" xfId="425"/>
    <cellStyle name="Heading 2 2" xfId="426"/>
    <cellStyle name="Heading 2 2 2" xfId="427"/>
    <cellStyle name="Heading 2 2 2 2" xfId="428"/>
    <cellStyle name="Heading 2 2 2 2 2" xfId="429"/>
    <cellStyle name="Heading 2 2 3" xfId="430"/>
    <cellStyle name="Heading 2 2 3 2" xfId="431"/>
    <cellStyle name="Heading 2 3" xfId="432"/>
    <cellStyle name="Heading 2 3 2" xfId="433"/>
    <cellStyle name="Heading 2 3 2 2" xfId="434"/>
    <cellStyle name="Heading 2 3 2 2 2" xfId="435"/>
    <cellStyle name="Heading 2 3 3" xfId="436"/>
    <cellStyle name="Heading 2 3 3 2" xfId="437"/>
    <cellStyle name="Heading 2 4" xfId="438"/>
    <cellStyle name="Heading 2 4 2" xfId="439"/>
    <cellStyle name="Heading 2 4 2 2" xfId="440"/>
    <cellStyle name="Heading 3" xfId="441"/>
    <cellStyle name="Heading 4" xfId="442"/>
    <cellStyle name="Hyperlink 6" xfId="443"/>
    <cellStyle name="Hyperlink 6 2" xfId="444"/>
    <cellStyle name="Hyperlink 6 2 2" xfId="445"/>
    <cellStyle name="Hyperlink 6 2 2 2" xfId="446"/>
    <cellStyle name="Hyperlink 6 3" xfId="447"/>
    <cellStyle name="Hyperlink 6 3 2" xfId="448"/>
    <cellStyle name="Hyperlink 7" xfId="449"/>
    <cellStyle name="Hyperlink 7 2" xfId="450"/>
    <cellStyle name="Hyperlink 7 2 2" xfId="451"/>
    <cellStyle name="Hyperlink 7 2 2 2" xfId="452"/>
    <cellStyle name="Hyperlink 7 3" xfId="453"/>
    <cellStyle name="Hyperlink 7 3 2" xfId="454"/>
    <cellStyle name="Hyperlink 8" xfId="455"/>
    <cellStyle name="Hyperlink 8 2" xfId="456"/>
    <cellStyle name="Hyperlink 8 2 2" xfId="457"/>
    <cellStyle name="Linked Cell" xfId="458"/>
    <cellStyle name="Neutral 1" xfId="459"/>
    <cellStyle name="Neutral 10" xfId="460"/>
    <cellStyle name="Neutral 10 10" xfId="461"/>
    <cellStyle name="Neutral 10 11" xfId="462"/>
    <cellStyle name="Neutral 10 12" xfId="463"/>
    <cellStyle name="Neutral 10 13" xfId="464"/>
    <cellStyle name="Neutral 10 14" xfId="465"/>
    <cellStyle name="Neutral 10 15" xfId="466"/>
    <cellStyle name="Neutral 10 16" xfId="467"/>
    <cellStyle name="Neutral 10 17" xfId="468"/>
    <cellStyle name="Neutral 10 2" xfId="469"/>
    <cellStyle name="Neutral 10 2 2" xfId="470"/>
    <cellStyle name="Neutral 10 2 2 2" xfId="471"/>
    <cellStyle name="Neutral 10 2 3" xfId="472"/>
    <cellStyle name="Neutral 10 3" xfId="473"/>
    <cellStyle name="Neutral 10 3 2" xfId="474"/>
    <cellStyle name="Neutral 10 4" xfId="475"/>
    <cellStyle name="Neutral 10 5" xfId="476"/>
    <cellStyle name="Neutral 10 6" xfId="477"/>
    <cellStyle name="Neutral 10 7" xfId="478"/>
    <cellStyle name="Neutral 10 8" xfId="479"/>
    <cellStyle name="Neutral 10 9" xfId="480"/>
    <cellStyle name="Neutral 11" xfId="481"/>
    <cellStyle name="Neutral 11 10" xfId="482"/>
    <cellStyle name="Neutral 11 11" xfId="483"/>
    <cellStyle name="Neutral 11 12" xfId="484"/>
    <cellStyle name="Neutral 11 13" xfId="485"/>
    <cellStyle name="Neutral 11 14" xfId="486"/>
    <cellStyle name="Neutral 11 15" xfId="487"/>
    <cellStyle name="Neutral 11 16" xfId="488"/>
    <cellStyle name="Neutral 11 17" xfId="489"/>
    <cellStyle name="Neutral 11 2" xfId="490"/>
    <cellStyle name="Neutral 11 2 2" xfId="491"/>
    <cellStyle name="Neutral 11 3" xfId="492"/>
    <cellStyle name="Neutral 11 4" xfId="493"/>
    <cellStyle name="Neutral 11 5" xfId="494"/>
    <cellStyle name="Neutral 11 6" xfId="495"/>
    <cellStyle name="Neutral 11 7" xfId="496"/>
    <cellStyle name="Neutral 11 8" xfId="497"/>
    <cellStyle name="Neutral 11 9" xfId="498"/>
    <cellStyle name="Neutral 9" xfId="499"/>
    <cellStyle name="Neutral 9 10" xfId="500"/>
    <cellStyle name="Neutral 9 11" xfId="501"/>
    <cellStyle name="Neutral 9 12" xfId="502"/>
    <cellStyle name="Neutral 9 13" xfId="503"/>
    <cellStyle name="Neutral 9 14" xfId="504"/>
    <cellStyle name="Neutral 9 15" xfId="505"/>
    <cellStyle name="Neutral 9 16" xfId="506"/>
    <cellStyle name="Neutral 9 17" xfId="507"/>
    <cellStyle name="Neutral 9 2" xfId="508"/>
    <cellStyle name="Neutral 9 2 2" xfId="509"/>
    <cellStyle name="Neutral 9 2 2 2" xfId="510"/>
    <cellStyle name="Neutral 9 2 3" xfId="511"/>
    <cellStyle name="Neutral 9 3" xfId="512"/>
    <cellStyle name="Neutral 9 3 2" xfId="513"/>
    <cellStyle name="Neutral 9 4" xfId="514"/>
    <cellStyle name="Neutral 9 5" xfId="515"/>
    <cellStyle name="Neutral 9 6" xfId="516"/>
    <cellStyle name="Neutral 9 7" xfId="517"/>
    <cellStyle name="Neutral 9 8" xfId="518"/>
    <cellStyle name="Neutral 9 9" xfId="519"/>
    <cellStyle name="Note 1" xfId="520"/>
    <cellStyle name="Note 4" xfId="521"/>
    <cellStyle name="Note 4 10" xfId="522"/>
    <cellStyle name="Note 4 11" xfId="523"/>
    <cellStyle name="Note 4 12" xfId="524"/>
    <cellStyle name="Note 4 13" xfId="525"/>
    <cellStyle name="Note 4 14" xfId="526"/>
    <cellStyle name="Note 4 15" xfId="527"/>
    <cellStyle name="Note 4 16" xfId="528"/>
    <cellStyle name="Note 4 17" xfId="529"/>
    <cellStyle name="Note 4 2" xfId="530"/>
    <cellStyle name="Note 4 2 2" xfId="531"/>
    <cellStyle name="Note 4 2 2 2" xfId="532"/>
    <cellStyle name="Note 4 2 3" xfId="533"/>
    <cellStyle name="Note 4 3" xfId="534"/>
    <cellStyle name="Note 4 3 2" xfId="535"/>
    <cellStyle name="Note 4 4" xfId="536"/>
    <cellStyle name="Note 4 5" xfId="537"/>
    <cellStyle name="Note 4 6" xfId="538"/>
    <cellStyle name="Note 4 7" xfId="539"/>
    <cellStyle name="Note 4 8" xfId="540"/>
    <cellStyle name="Note 4 9" xfId="541"/>
    <cellStyle name="Note 5" xfId="542"/>
    <cellStyle name="Note 5 10" xfId="543"/>
    <cellStyle name="Note 5 11" xfId="544"/>
    <cellStyle name="Note 5 12" xfId="545"/>
    <cellStyle name="Note 5 13" xfId="546"/>
    <cellStyle name="Note 5 14" xfId="547"/>
    <cellStyle name="Note 5 15" xfId="548"/>
    <cellStyle name="Note 5 16" xfId="549"/>
    <cellStyle name="Note 5 17" xfId="550"/>
    <cellStyle name="Note 5 2" xfId="551"/>
    <cellStyle name="Note 5 2 2" xfId="552"/>
    <cellStyle name="Note 5 2 2 2" xfId="553"/>
    <cellStyle name="Note 5 2 3" xfId="554"/>
    <cellStyle name="Note 5 3" xfId="555"/>
    <cellStyle name="Note 5 3 2" xfId="556"/>
    <cellStyle name="Note 5 4" xfId="557"/>
    <cellStyle name="Note 5 5" xfId="558"/>
    <cellStyle name="Note 5 6" xfId="559"/>
    <cellStyle name="Note 5 7" xfId="560"/>
    <cellStyle name="Note 5 8" xfId="561"/>
    <cellStyle name="Note 5 9" xfId="562"/>
    <cellStyle name="Note 6" xfId="563"/>
    <cellStyle name="Note 6 10" xfId="564"/>
    <cellStyle name="Note 6 11" xfId="565"/>
    <cellStyle name="Note 6 12" xfId="566"/>
    <cellStyle name="Note 6 13" xfId="567"/>
    <cellStyle name="Note 6 14" xfId="568"/>
    <cellStyle name="Note 6 15" xfId="569"/>
    <cellStyle name="Note 6 16" xfId="570"/>
    <cellStyle name="Note 6 17" xfId="571"/>
    <cellStyle name="Note 6 2" xfId="572"/>
    <cellStyle name="Note 6 2 2" xfId="573"/>
    <cellStyle name="Note 6 3" xfId="574"/>
    <cellStyle name="Note 6 4" xfId="575"/>
    <cellStyle name="Note 6 5" xfId="576"/>
    <cellStyle name="Note 6 6" xfId="577"/>
    <cellStyle name="Note 6 7" xfId="578"/>
    <cellStyle name="Note 6 8" xfId="579"/>
    <cellStyle name="Note 6 9" xfId="580"/>
    <cellStyle name="Output" xfId="581"/>
    <cellStyle name="Status 7" xfId="582"/>
    <cellStyle name="Status 7 2" xfId="583"/>
    <cellStyle name="Status 7 2 2" xfId="584"/>
    <cellStyle name="Status 7 2 2 2" xfId="585"/>
    <cellStyle name="Status 7 3" xfId="586"/>
    <cellStyle name="Status 7 3 2" xfId="587"/>
    <cellStyle name="Status 8" xfId="588"/>
    <cellStyle name="Status 8 2" xfId="589"/>
    <cellStyle name="Status 8 2 2" xfId="590"/>
    <cellStyle name="Status 8 2 2 2" xfId="591"/>
    <cellStyle name="Status 8 3" xfId="592"/>
    <cellStyle name="Status 8 3 2" xfId="593"/>
    <cellStyle name="Status 9" xfId="594"/>
    <cellStyle name="Status 9 2" xfId="595"/>
    <cellStyle name="Status 9 2 2" xfId="596"/>
    <cellStyle name="Text 3" xfId="597"/>
    <cellStyle name="Text 3 2" xfId="598"/>
    <cellStyle name="Text 3 2 2" xfId="599"/>
    <cellStyle name="Text 3 2 2 2" xfId="600"/>
    <cellStyle name="Text 3 3" xfId="601"/>
    <cellStyle name="Text 3 3 2" xfId="602"/>
    <cellStyle name="Text 4" xfId="603"/>
    <cellStyle name="Text 4 2" xfId="604"/>
    <cellStyle name="Text 4 2 2" xfId="605"/>
    <cellStyle name="Text 4 2 2 2" xfId="606"/>
    <cellStyle name="Text 4 3" xfId="607"/>
    <cellStyle name="Text 4 3 2" xfId="608"/>
    <cellStyle name="Text 5" xfId="609"/>
    <cellStyle name="Text 5 2" xfId="610"/>
    <cellStyle name="Text 5 2 2" xfId="611"/>
    <cellStyle name="Title" xfId="612"/>
    <cellStyle name="Warning 11" xfId="613"/>
    <cellStyle name="Warning 11 10" xfId="614"/>
    <cellStyle name="Warning 11 11" xfId="615"/>
    <cellStyle name="Warning 11 12" xfId="616"/>
    <cellStyle name="Warning 11 13" xfId="617"/>
    <cellStyle name="Warning 11 14" xfId="618"/>
    <cellStyle name="Warning 11 15" xfId="619"/>
    <cellStyle name="Warning 11 16" xfId="620"/>
    <cellStyle name="Warning 11 17" xfId="621"/>
    <cellStyle name="Warning 11 2" xfId="622"/>
    <cellStyle name="Warning 11 2 2" xfId="623"/>
    <cellStyle name="Warning 11 2 2 2" xfId="624"/>
    <cellStyle name="Warning 11 2 3" xfId="625"/>
    <cellStyle name="Warning 11 3" xfId="626"/>
    <cellStyle name="Warning 11 3 2" xfId="627"/>
    <cellStyle name="Warning 11 4" xfId="628"/>
    <cellStyle name="Warning 11 5" xfId="629"/>
    <cellStyle name="Warning 11 6" xfId="630"/>
    <cellStyle name="Warning 11 7" xfId="631"/>
    <cellStyle name="Warning 11 8" xfId="632"/>
    <cellStyle name="Warning 11 9" xfId="633"/>
    <cellStyle name="Warning 12" xfId="634"/>
    <cellStyle name="Warning 12 10" xfId="635"/>
    <cellStyle name="Warning 12 11" xfId="636"/>
    <cellStyle name="Warning 12 12" xfId="637"/>
    <cellStyle name="Warning 12 13" xfId="638"/>
    <cellStyle name="Warning 12 14" xfId="639"/>
    <cellStyle name="Warning 12 15" xfId="640"/>
    <cellStyle name="Warning 12 16" xfId="641"/>
    <cellStyle name="Warning 12 17" xfId="642"/>
    <cellStyle name="Warning 12 2" xfId="643"/>
    <cellStyle name="Warning 12 2 2" xfId="644"/>
    <cellStyle name="Warning 12 2 2 2" xfId="645"/>
    <cellStyle name="Warning 12 2 3" xfId="646"/>
    <cellStyle name="Warning 12 3" xfId="647"/>
    <cellStyle name="Warning 12 3 2" xfId="648"/>
    <cellStyle name="Warning 12 4" xfId="649"/>
    <cellStyle name="Warning 12 5" xfId="650"/>
    <cellStyle name="Warning 12 6" xfId="651"/>
    <cellStyle name="Warning 12 7" xfId="652"/>
    <cellStyle name="Warning 12 8" xfId="653"/>
    <cellStyle name="Warning 12 9" xfId="654"/>
    <cellStyle name="Warning 13" xfId="655"/>
    <cellStyle name="Warning 13 10" xfId="656"/>
    <cellStyle name="Warning 13 11" xfId="657"/>
    <cellStyle name="Warning 13 12" xfId="658"/>
    <cellStyle name="Warning 13 13" xfId="659"/>
    <cellStyle name="Warning 13 14" xfId="660"/>
    <cellStyle name="Warning 13 15" xfId="661"/>
    <cellStyle name="Warning 13 16" xfId="662"/>
    <cellStyle name="Warning 13 17" xfId="663"/>
    <cellStyle name="Warning 13 2" xfId="664"/>
    <cellStyle name="Warning 13 2 2" xfId="665"/>
    <cellStyle name="Warning 13 3" xfId="666"/>
    <cellStyle name="Warning 13 4" xfId="667"/>
    <cellStyle name="Warning 13 5" xfId="668"/>
    <cellStyle name="Warning 13 6" xfId="669"/>
    <cellStyle name="Warning 13 7" xfId="670"/>
    <cellStyle name="Warning 13 8" xfId="671"/>
    <cellStyle name="Warning 13 9" xfId="672"/>
    <cellStyle name="Warning Text" xfId="673"/>
    <cellStyle name="Акцент1" xfId="674"/>
    <cellStyle name="Акцент2" xfId="675"/>
    <cellStyle name="Акцент3" xfId="676"/>
    <cellStyle name="Акцент4" xfId="677"/>
    <cellStyle name="Акцент5" xfId="678"/>
    <cellStyle name="Акцент6" xfId="679"/>
    <cellStyle name="Ввод " xfId="680"/>
    <cellStyle name="Ввод  2" xfId="681"/>
    <cellStyle name="Вывод" xfId="682"/>
    <cellStyle name="Вычисление" xfId="683"/>
    <cellStyle name="Currency" xfId="684"/>
    <cellStyle name="Currency [0]" xfId="685"/>
    <cellStyle name="Заголовок 1" xfId="686"/>
    <cellStyle name="Заголовок 2" xfId="687"/>
    <cellStyle name="Заголовок 3" xfId="688"/>
    <cellStyle name="Заголовок 4" xfId="689"/>
    <cellStyle name="Итог" xfId="690"/>
    <cellStyle name="Итог 2" xfId="691"/>
    <cellStyle name="Контрольная ячейка" xfId="692"/>
    <cellStyle name="Название" xfId="693"/>
    <cellStyle name="Нейтральный" xfId="694"/>
    <cellStyle name="Обычный 2" xfId="695"/>
    <cellStyle name="Обычный 2 2" xfId="696"/>
    <cellStyle name="Обычный 2 2 2" xfId="697"/>
    <cellStyle name="Обычный 2 2 2 2" xfId="698"/>
    <cellStyle name="Обычный 2 2 2 2 2" xfId="699"/>
    <cellStyle name="Обычный 2 2 3" xfId="700"/>
    <cellStyle name="Обычный 2 2 3 2" xfId="701"/>
    <cellStyle name="Обычный 2 3" xfId="702"/>
    <cellStyle name="Обычный 2 3 2" xfId="703"/>
    <cellStyle name="Обычный 2 3 2 2" xfId="704"/>
    <cellStyle name="Обычный 2 4" xfId="705"/>
    <cellStyle name="Обычный 2 4 2" xfId="706"/>
    <cellStyle name="Обычный 2 5" xfId="707"/>
    <cellStyle name="Обычный 3" xfId="708"/>
    <cellStyle name="Обычный 3 2" xfId="709"/>
    <cellStyle name="Обычный 3 2 2" xfId="710"/>
    <cellStyle name="Обычный 3 3" xfId="711"/>
    <cellStyle name="Обычный 4" xfId="712"/>
    <cellStyle name="Обычный 4 2" xfId="713"/>
    <cellStyle name="Обычный 4 3" xfId="714"/>
    <cellStyle name="Обычный 5" xfId="715"/>
    <cellStyle name="Плохой" xfId="716"/>
    <cellStyle name="Пояснение" xfId="717"/>
    <cellStyle name="Примечание" xfId="718"/>
    <cellStyle name="Percent" xfId="719"/>
    <cellStyle name="Связанная ячейка" xfId="720"/>
    <cellStyle name="Текст предупреждения" xfId="721"/>
    <cellStyle name="Comma" xfId="722"/>
    <cellStyle name="Comma [0]" xfId="723"/>
    <cellStyle name="Финансовый 2" xfId="724"/>
    <cellStyle name="Хороший" xfId="7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DEE6EF"/>
      <rgbColor rgb="00650953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1DE"/>
      <rgbColor rgb="00CCFFCC"/>
      <rgbColor rgb="00FFFF99"/>
      <rgbColor rgb="0099CCFF"/>
      <rgbColor rgb="00FFAA95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FAF4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8"/>
  <sheetViews>
    <sheetView tabSelected="1" view="pageBreakPreview" zoomScale="70" zoomScaleNormal="105" zoomScaleSheetLayoutView="70" zoomScalePageLayoutView="0" workbookViewId="0" topLeftCell="A103">
      <selection activeCell="E195" sqref="E195"/>
    </sheetView>
  </sheetViews>
  <sheetFormatPr defaultColWidth="9.140625" defaultRowHeight="15"/>
  <cols>
    <col min="1" max="1" width="10.140625" style="24" customWidth="1"/>
    <col min="2" max="2" width="64.57421875" style="23" customWidth="1"/>
    <col min="3" max="3" width="52.7109375" style="23" customWidth="1"/>
    <col min="4" max="4" width="15.140625" style="24" customWidth="1"/>
    <col min="5" max="5" width="15.8515625" style="24" customWidth="1"/>
    <col min="6" max="6" width="16.00390625" style="23" customWidth="1"/>
    <col min="7" max="7" width="16.421875" style="58" customWidth="1"/>
    <col min="8" max="8" width="68.57421875" style="49" customWidth="1"/>
    <col min="9" max="9" width="10.8515625" style="2" customWidth="1"/>
    <col min="10" max="16384" width="9.140625" style="2" customWidth="1"/>
  </cols>
  <sheetData>
    <row r="1" spans="2:8" ht="15">
      <c r="B1" s="19"/>
      <c r="C1" s="19"/>
      <c r="D1" s="59"/>
      <c r="E1" s="59"/>
      <c r="F1" s="19"/>
      <c r="G1" s="41"/>
      <c r="H1" s="19" t="s">
        <v>13</v>
      </c>
    </row>
    <row r="2" spans="2:9" ht="15">
      <c r="B2" s="19"/>
      <c r="C2" s="19"/>
      <c r="D2" s="19"/>
      <c r="F2" s="19"/>
      <c r="G2" s="41"/>
      <c r="H2" s="19" t="s">
        <v>14</v>
      </c>
      <c r="I2" s="27"/>
    </row>
    <row r="3" spans="2:9" ht="15" customHeight="1">
      <c r="B3" s="19"/>
      <c r="C3" s="19"/>
      <c r="D3" s="19"/>
      <c r="E3" s="19"/>
      <c r="F3" s="19"/>
      <c r="G3" s="41"/>
      <c r="H3" s="67" t="s">
        <v>15</v>
      </c>
      <c r="I3" s="27"/>
    </row>
    <row r="4" spans="2:9" ht="21" customHeight="1">
      <c r="B4" s="19"/>
      <c r="C4" s="19"/>
      <c r="D4" s="68"/>
      <c r="E4" s="68"/>
      <c r="F4" s="19"/>
      <c r="G4" s="41"/>
      <c r="H4" s="67"/>
      <c r="I4" s="27"/>
    </row>
    <row r="5" spans="1:9" ht="34.5" customHeight="1">
      <c r="A5" s="69" t="s">
        <v>359</v>
      </c>
      <c r="B5" s="69"/>
      <c r="C5" s="69"/>
      <c r="D5" s="69"/>
      <c r="E5" s="69"/>
      <c r="F5" s="69"/>
      <c r="G5" s="69"/>
      <c r="H5" s="69"/>
      <c r="I5" s="27"/>
    </row>
    <row r="6" spans="1:9" ht="15" customHeight="1">
      <c r="A6" s="70" t="s">
        <v>16</v>
      </c>
      <c r="B6" s="70" t="s">
        <v>17</v>
      </c>
      <c r="C6" s="71" t="s">
        <v>18</v>
      </c>
      <c r="D6" s="70" t="s">
        <v>19</v>
      </c>
      <c r="E6" s="70"/>
      <c r="F6" s="70" t="s">
        <v>20</v>
      </c>
      <c r="G6" s="72" t="s">
        <v>21</v>
      </c>
      <c r="H6" s="70" t="s">
        <v>22</v>
      </c>
      <c r="I6" s="27"/>
    </row>
    <row r="7" spans="1:9" ht="30">
      <c r="A7" s="70"/>
      <c r="B7" s="70"/>
      <c r="C7" s="71"/>
      <c r="D7" s="30" t="s">
        <v>23</v>
      </c>
      <c r="E7" s="30" t="s">
        <v>24</v>
      </c>
      <c r="F7" s="70"/>
      <c r="G7" s="72"/>
      <c r="H7" s="70"/>
      <c r="I7" s="27"/>
    </row>
    <row r="8" spans="1:9" ht="15" customHeight="1">
      <c r="A8" s="70"/>
      <c r="B8" s="73" t="s">
        <v>360</v>
      </c>
      <c r="C8" s="98" t="s">
        <v>421</v>
      </c>
      <c r="D8" s="70"/>
      <c r="E8" s="72"/>
      <c r="F8" s="31" t="s">
        <v>0</v>
      </c>
      <c r="G8" s="42">
        <v>797300.34</v>
      </c>
      <c r="H8" s="74"/>
      <c r="I8" s="27"/>
    </row>
    <row r="9" spans="1:9" ht="30">
      <c r="A9" s="70"/>
      <c r="B9" s="73"/>
      <c r="C9" s="98"/>
      <c r="D9" s="70"/>
      <c r="E9" s="70"/>
      <c r="F9" s="31" t="s">
        <v>25</v>
      </c>
      <c r="G9" s="64">
        <v>149333.9</v>
      </c>
      <c r="H9" s="74"/>
      <c r="I9" s="43">
        <f>G9+G10-G99+100</f>
        <v>440497.80000000005</v>
      </c>
    </row>
    <row r="10" spans="1:9" ht="30">
      <c r="A10" s="70"/>
      <c r="B10" s="73"/>
      <c r="C10" s="98"/>
      <c r="D10" s="70"/>
      <c r="E10" s="70"/>
      <c r="F10" s="31" t="s">
        <v>26</v>
      </c>
      <c r="G10" s="64">
        <v>306965.5</v>
      </c>
      <c r="H10" s="74"/>
      <c r="I10" s="43"/>
    </row>
    <row r="11" spans="1:9" ht="19.5" customHeight="1">
      <c r="A11" s="70"/>
      <c r="B11" s="73"/>
      <c r="C11" s="98"/>
      <c r="D11" s="70"/>
      <c r="E11" s="70"/>
      <c r="F11" s="31" t="s">
        <v>27</v>
      </c>
      <c r="G11" s="60">
        <f>G16+G56+G114+G45</f>
        <v>10276.000370000002</v>
      </c>
      <c r="H11" s="74"/>
      <c r="I11" s="43"/>
    </row>
    <row r="12" spans="1:9" ht="42" customHeight="1">
      <c r="A12" s="70"/>
      <c r="B12" s="73"/>
      <c r="C12" s="98"/>
      <c r="D12" s="70"/>
      <c r="E12" s="70"/>
      <c r="F12" s="31" t="s">
        <v>28</v>
      </c>
      <c r="G12" s="60">
        <f>G57+G154</f>
        <v>330724.94200000004</v>
      </c>
      <c r="H12" s="74"/>
      <c r="I12" s="27"/>
    </row>
    <row r="13" spans="1:9" ht="15" customHeight="1">
      <c r="A13" s="70" t="s">
        <v>29</v>
      </c>
      <c r="B13" s="73" t="s">
        <v>361</v>
      </c>
      <c r="C13" s="98" t="s">
        <v>30</v>
      </c>
      <c r="D13" s="75">
        <v>44562</v>
      </c>
      <c r="E13" s="75">
        <v>44926</v>
      </c>
      <c r="F13" s="31" t="s">
        <v>0</v>
      </c>
      <c r="G13" s="60">
        <f>G14+G15+G16</f>
        <v>27839.7</v>
      </c>
      <c r="H13" s="76"/>
      <c r="I13" s="27"/>
    </row>
    <row r="14" spans="1:9" ht="30">
      <c r="A14" s="70"/>
      <c r="B14" s="73"/>
      <c r="C14" s="98"/>
      <c r="D14" s="75"/>
      <c r="E14" s="75"/>
      <c r="F14" s="31" t="s">
        <v>25</v>
      </c>
      <c r="G14" s="60">
        <f>G24+G32</f>
        <v>20211</v>
      </c>
      <c r="H14" s="76"/>
      <c r="I14" s="27"/>
    </row>
    <row r="15" spans="1:9" ht="31.5" customHeight="1">
      <c r="A15" s="70"/>
      <c r="B15" s="73"/>
      <c r="C15" s="98"/>
      <c r="D15" s="75"/>
      <c r="E15" s="75"/>
      <c r="F15" s="31" t="s">
        <v>26</v>
      </c>
      <c r="G15" s="60">
        <f>G18+G25+G33+G40</f>
        <v>6024.4</v>
      </c>
      <c r="H15" s="76"/>
      <c r="I15" s="27"/>
    </row>
    <row r="16" spans="1:9" ht="19.5" customHeight="1">
      <c r="A16" s="70"/>
      <c r="B16" s="73"/>
      <c r="C16" s="98"/>
      <c r="D16" s="75"/>
      <c r="E16" s="75"/>
      <c r="F16" s="31" t="s">
        <v>27</v>
      </c>
      <c r="G16" s="60">
        <f>G19+G26+G34+G41</f>
        <v>1604.3</v>
      </c>
      <c r="H16" s="76"/>
      <c r="I16" s="27"/>
    </row>
    <row r="17" spans="1:9" ht="13.5" customHeight="1">
      <c r="A17" s="70" t="s">
        <v>2</v>
      </c>
      <c r="B17" s="73" t="s">
        <v>31</v>
      </c>
      <c r="C17" s="98" t="s">
        <v>32</v>
      </c>
      <c r="D17" s="75">
        <v>44256</v>
      </c>
      <c r="E17" s="75">
        <v>45657</v>
      </c>
      <c r="F17" s="31" t="s">
        <v>0</v>
      </c>
      <c r="G17" s="60">
        <f>G18+G19</f>
        <v>2300</v>
      </c>
      <c r="H17" s="73"/>
      <c r="I17" s="27"/>
    </row>
    <row r="18" spans="1:9" ht="30">
      <c r="A18" s="70"/>
      <c r="B18" s="73"/>
      <c r="C18" s="98"/>
      <c r="D18" s="75"/>
      <c r="E18" s="75"/>
      <c r="F18" s="31" t="s">
        <v>26</v>
      </c>
      <c r="G18" s="60">
        <f>G21</f>
        <v>2070</v>
      </c>
      <c r="H18" s="73"/>
      <c r="I18" s="27"/>
    </row>
    <row r="19" spans="1:9" ht="18.75" customHeight="1">
      <c r="A19" s="70"/>
      <c r="B19" s="73"/>
      <c r="C19" s="98"/>
      <c r="D19" s="75"/>
      <c r="E19" s="75"/>
      <c r="F19" s="31" t="s">
        <v>27</v>
      </c>
      <c r="G19" s="60">
        <f>G22</f>
        <v>230</v>
      </c>
      <c r="H19" s="73"/>
      <c r="I19" s="27"/>
    </row>
    <row r="20" spans="1:9" s="5" customFormat="1" ht="17.25" customHeight="1">
      <c r="A20" s="77" t="s">
        <v>33</v>
      </c>
      <c r="B20" s="73" t="s">
        <v>362</v>
      </c>
      <c r="C20" s="98" t="s">
        <v>32</v>
      </c>
      <c r="D20" s="75">
        <v>44643</v>
      </c>
      <c r="E20" s="75">
        <v>44926</v>
      </c>
      <c r="F20" s="45" t="s">
        <v>0</v>
      </c>
      <c r="G20" s="44">
        <f>G21+G22</f>
        <v>2300</v>
      </c>
      <c r="H20" s="78" t="s">
        <v>345</v>
      </c>
      <c r="I20" s="46"/>
    </row>
    <row r="21" spans="1:9" ht="30">
      <c r="A21" s="77"/>
      <c r="B21" s="73"/>
      <c r="C21" s="98"/>
      <c r="D21" s="75"/>
      <c r="E21" s="75"/>
      <c r="F21" s="31" t="s">
        <v>26</v>
      </c>
      <c r="G21" s="60">
        <v>2070</v>
      </c>
      <c r="H21" s="78"/>
      <c r="I21" s="27"/>
    </row>
    <row r="22" spans="1:9" ht="17.25" customHeight="1">
      <c r="A22" s="77"/>
      <c r="B22" s="73"/>
      <c r="C22" s="98"/>
      <c r="D22" s="75"/>
      <c r="E22" s="75"/>
      <c r="F22" s="31" t="s">
        <v>27</v>
      </c>
      <c r="G22" s="60">
        <v>230</v>
      </c>
      <c r="H22" s="78"/>
      <c r="I22" s="27"/>
    </row>
    <row r="23" spans="1:9" ht="18" customHeight="1">
      <c r="A23" s="70" t="s">
        <v>3</v>
      </c>
      <c r="B23" s="73" t="s">
        <v>34</v>
      </c>
      <c r="C23" s="98" t="s">
        <v>321</v>
      </c>
      <c r="D23" s="75">
        <v>44562</v>
      </c>
      <c r="E23" s="75">
        <v>44926</v>
      </c>
      <c r="F23" s="31" t="s">
        <v>0</v>
      </c>
      <c r="G23" s="60">
        <f>G24+G25+G26</f>
        <v>13985.7</v>
      </c>
      <c r="H23" s="73"/>
      <c r="I23" s="27"/>
    </row>
    <row r="24" spans="1:9" ht="30.75" customHeight="1">
      <c r="A24" s="70"/>
      <c r="B24" s="73"/>
      <c r="C24" s="98"/>
      <c r="D24" s="75"/>
      <c r="E24" s="75"/>
      <c r="F24" s="31" t="s">
        <v>25</v>
      </c>
      <c r="G24" s="60">
        <f>G28</f>
        <v>10725.3</v>
      </c>
      <c r="H24" s="73"/>
      <c r="I24" s="27"/>
    </row>
    <row r="25" spans="1:9" ht="30">
      <c r="A25" s="70"/>
      <c r="B25" s="73"/>
      <c r="C25" s="98"/>
      <c r="D25" s="75"/>
      <c r="E25" s="75"/>
      <c r="F25" s="31" t="s">
        <v>26</v>
      </c>
      <c r="G25" s="60">
        <f>G29</f>
        <v>2577.2</v>
      </c>
      <c r="H25" s="73"/>
      <c r="I25" s="27"/>
    </row>
    <row r="26" spans="1:9" ht="18.75" customHeight="1">
      <c r="A26" s="70"/>
      <c r="B26" s="73"/>
      <c r="C26" s="98"/>
      <c r="D26" s="75"/>
      <c r="E26" s="75"/>
      <c r="F26" s="31" t="s">
        <v>27</v>
      </c>
      <c r="G26" s="60">
        <f>G30</f>
        <v>683.2</v>
      </c>
      <c r="H26" s="73"/>
      <c r="I26" s="27"/>
    </row>
    <row r="27" spans="1:9" s="5" customFormat="1" ht="17.25" customHeight="1">
      <c r="A27" s="77" t="s">
        <v>35</v>
      </c>
      <c r="B27" s="73" t="s">
        <v>36</v>
      </c>
      <c r="C27" s="98" t="s">
        <v>321</v>
      </c>
      <c r="D27" s="75">
        <v>44562</v>
      </c>
      <c r="E27" s="75">
        <v>44926</v>
      </c>
      <c r="F27" s="45" t="s">
        <v>0</v>
      </c>
      <c r="G27" s="60">
        <f>G28+G29+G30</f>
        <v>13985.7</v>
      </c>
      <c r="H27" s="78" t="s">
        <v>346</v>
      </c>
      <c r="I27" s="46"/>
    </row>
    <row r="28" spans="1:9" s="5" customFormat="1" ht="30" customHeight="1">
      <c r="A28" s="77"/>
      <c r="B28" s="73"/>
      <c r="C28" s="98"/>
      <c r="D28" s="75"/>
      <c r="E28" s="75"/>
      <c r="F28" s="45" t="s">
        <v>25</v>
      </c>
      <c r="G28" s="60">
        <v>10725.3</v>
      </c>
      <c r="H28" s="78"/>
      <c r="I28" s="46"/>
    </row>
    <row r="29" spans="1:9" ht="30">
      <c r="A29" s="77"/>
      <c r="B29" s="73"/>
      <c r="C29" s="98"/>
      <c r="D29" s="75"/>
      <c r="E29" s="75"/>
      <c r="F29" s="31" t="s">
        <v>26</v>
      </c>
      <c r="G29" s="60">
        <f>688.1+1892.5-3.4</f>
        <v>2577.2</v>
      </c>
      <c r="H29" s="78"/>
      <c r="I29" s="27"/>
    </row>
    <row r="30" spans="1:9" ht="18.75" customHeight="1">
      <c r="A30" s="77"/>
      <c r="B30" s="73"/>
      <c r="C30" s="98"/>
      <c r="D30" s="75"/>
      <c r="E30" s="75"/>
      <c r="F30" s="31" t="s">
        <v>27</v>
      </c>
      <c r="G30" s="60">
        <v>683.2</v>
      </c>
      <c r="H30" s="78"/>
      <c r="I30" s="27"/>
    </row>
    <row r="31" spans="1:9" ht="15" customHeight="1">
      <c r="A31" s="75" t="s">
        <v>4</v>
      </c>
      <c r="B31" s="73" t="s">
        <v>37</v>
      </c>
      <c r="C31" s="98" t="s">
        <v>38</v>
      </c>
      <c r="D31" s="75">
        <v>44562</v>
      </c>
      <c r="E31" s="75">
        <v>45291</v>
      </c>
      <c r="F31" s="31" t="s">
        <v>0</v>
      </c>
      <c r="G31" s="60">
        <f>SUM(G32:G34)</f>
        <v>10696.5</v>
      </c>
      <c r="H31" s="73"/>
      <c r="I31" s="27"/>
    </row>
    <row r="32" spans="1:9" ht="30">
      <c r="A32" s="75"/>
      <c r="B32" s="73"/>
      <c r="C32" s="98"/>
      <c r="D32" s="75"/>
      <c r="E32" s="75"/>
      <c r="F32" s="31" t="s">
        <v>25</v>
      </c>
      <c r="G32" s="60">
        <v>9485.7</v>
      </c>
      <c r="H32" s="73"/>
      <c r="I32" s="27"/>
    </row>
    <row r="33" spans="1:9" ht="30">
      <c r="A33" s="75"/>
      <c r="B33" s="73"/>
      <c r="C33" s="98"/>
      <c r="D33" s="75"/>
      <c r="E33" s="75"/>
      <c r="F33" s="31" t="s">
        <v>26</v>
      </c>
      <c r="G33" s="60">
        <f>602.1+3.4</f>
        <v>605.5</v>
      </c>
      <c r="H33" s="73"/>
      <c r="I33" s="27"/>
    </row>
    <row r="34" spans="1:9" ht="19.5" customHeight="1">
      <c r="A34" s="75"/>
      <c r="B34" s="73"/>
      <c r="C34" s="98"/>
      <c r="D34" s="75"/>
      <c r="E34" s="75"/>
      <c r="F34" s="31" t="s">
        <v>27</v>
      </c>
      <c r="G34" s="60">
        <v>605.3</v>
      </c>
      <c r="H34" s="73"/>
      <c r="I34" s="27"/>
    </row>
    <row r="35" spans="1:9" ht="15" customHeight="1">
      <c r="A35" s="79" t="s">
        <v>39</v>
      </c>
      <c r="B35" s="73" t="s">
        <v>40</v>
      </c>
      <c r="C35" s="98" t="s">
        <v>38</v>
      </c>
      <c r="D35" s="75">
        <v>44562</v>
      </c>
      <c r="E35" s="75">
        <v>45291</v>
      </c>
      <c r="F35" s="31" t="s">
        <v>0</v>
      </c>
      <c r="G35" s="60">
        <f>G36+G37+G38</f>
        <v>10696.5</v>
      </c>
      <c r="H35" s="73" t="s">
        <v>347</v>
      </c>
      <c r="I35" s="27"/>
    </row>
    <row r="36" spans="1:9" ht="30">
      <c r="A36" s="79"/>
      <c r="B36" s="73"/>
      <c r="C36" s="98"/>
      <c r="D36" s="75"/>
      <c r="E36" s="75"/>
      <c r="F36" s="31" t="s">
        <v>25</v>
      </c>
      <c r="G36" s="60">
        <v>9485.7</v>
      </c>
      <c r="H36" s="73"/>
      <c r="I36" s="27"/>
    </row>
    <row r="37" spans="1:9" ht="30">
      <c r="A37" s="79"/>
      <c r="B37" s="73"/>
      <c r="C37" s="98"/>
      <c r="D37" s="75"/>
      <c r="E37" s="75"/>
      <c r="F37" s="31" t="s">
        <v>26</v>
      </c>
      <c r="G37" s="60">
        <f>602.1+3.4</f>
        <v>605.5</v>
      </c>
      <c r="H37" s="73"/>
      <c r="I37" s="27"/>
    </row>
    <row r="38" spans="1:9" ht="18" customHeight="1">
      <c r="A38" s="79"/>
      <c r="B38" s="73"/>
      <c r="C38" s="98"/>
      <c r="D38" s="75"/>
      <c r="E38" s="75"/>
      <c r="F38" s="31" t="s">
        <v>27</v>
      </c>
      <c r="G38" s="60">
        <v>605.3</v>
      </c>
      <c r="H38" s="73"/>
      <c r="I38" s="27"/>
    </row>
    <row r="39" spans="1:9" ht="15" customHeight="1">
      <c r="A39" s="79" t="s">
        <v>5</v>
      </c>
      <c r="B39" s="73" t="s">
        <v>12</v>
      </c>
      <c r="C39" s="98" t="s">
        <v>32</v>
      </c>
      <c r="D39" s="75">
        <v>44757</v>
      </c>
      <c r="E39" s="75">
        <v>44926</v>
      </c>
      <c r="F39" s="31" t="s">
        <v>0</v>
      </c>
      <c r="G39" s="60">
        <f>G40+G41</f>
        <v>857.5</v>
      </c>
      <c r="H39" s="73" t="s">
        <v>322</v>
      </c>
      <c r="I39" s="27"/>
    </row>
    <row r="40" spans="1:9" ht="30">
      <c r="A40" s="79"/>
      <c r="B40" s="73"/>
      <c r="C40" s="98"/>
      <c r="D40" s="75"/>
      <c r="E40" s="75"/>
      <c r="F40" s="31" t="s">
        <v>26</v>
      </c>
      <c r="G40" s="60">
        <f>909-137.3</f>
        <v>771.7</v>
      </c>
      <c r="H40" s="73"/>
      <c r="I40" s="27"/>
    </row>
    <row r="41" spans="1:9" ht="16.5" customHeight="1">
      <c r="A41" s="79"/>
      <c r="B41" s="73"/>
      <c r="C41" s="98"/>
      <c r="D41" s="75"/>
      <c r="E41" s="75"/>
      <c r="F41" s="31" t="s">
        <v>27</v>
      </c>
      <c r="G41" s="60">
        <v>85.8</v>
      </c>
      <c r="H41" s="73"/>
      <c r="I41" s="27"/>
    </row>
    <row r="42" spans="1:9" ht="17.25" customHeight="1">
      <c r="A42" s="70" t="s">
        <v>6</v>
      </c>
      <c r="B42" s="73" t="s">
        <v>363</v>
      </c>
      <c r="C42" s="98" t="s">
        <v>364</v>
      </c>
      <c r="D42" s="75">
        <v>44562</v>
      </c>
      <c r="E42" s="75">
        <v>44926</v>
      </c>
      <c r="F42" s="31" t="s">
        <v>0</v>
      </c>
      <c r="G42" s="60">
        <f>G43+G44+G45</f>
        <v>53706</v>
      </c>
      <c r="H42" s="70" t="s">
        <v>41</v>
      </c>
      <c r="I42" s="27"/>
    </row>
    <row r="43" spans="1:9" ht="30">
      <c r="A43" s="70"/>
      <c r="B43" s="73"/>
      <c r="C43" s="98"/>
      <c r="D43" s="75"/>
      <c r="E43" s="75"/>
      <c r="F43" s="31" t="s">
        <v>25</v>
      </c>
      <c r="G43" s="60">
        <f>G48+G46</f>
        <v>17803.399999999998</v>
      </c>
      <c r="H43" s="70"/>
      <c r="I43" s="27"/>
    </row>
    <row r="44" spans="1:9" ht="30">
      <c r="A44" s="70"/>
      <c r="B44" s="73"/>
      <c r="C44" s="98"/>
      <c r="D44" s="75"/>
      <c r="E44" s="75"/>
      <c r="F44" s="31" t="s">
        <v>26</v>
      </c>
      <c r="G44" s="60">
        <f>G50+G49+G52</f>
        <v>34654.6</v>
      </c>
      <c r="H44" s="70"/>
      <c r="I44" s="27"/>
    </row>
    <row r="45" spans="1:9" ht="18" customHeight="1">
      <c r="A45" s="70"/>
      <c r="B45" s="73"/>
      <c r="C45" s="98"/>
      <c r="D45" s="75"/>
      <c r="E45" s="75"/>
      <c r="F45" s="31" t="s">
        <v>27</v>
      </c>
      <c r="G45" s="60">
        <f>G53</f>
        <v>1248</v>
      </c>
      <c r="H45" s="70"/>
      <c r="I45" s="27"/>
    </row>
    <row r="46" spans="1:9" ht="93" customHeight="1">
      <c r="A46" s="30" t="s">
        <v>7</v>
      </c>
      <c r="B46" s="31" t="s">
        <v>42</v>
      </c>
      <c r="C46" s="92" t="s">
        <v>365</v>
      </c>
      <c r="D46" s="33">
        <v>44562</v>
      </c>
      <c r="E46" s="33">
        <v>44926</v>
      </c>
      <c r="F46" s="31" t="s">
        <v>25</v>
      </c>
      <c r="G46" s="60">
        <f>117.2-7.75</f>
        <v>109.45</v>
      </c>
      <c r="H46" s="31" t="s">
        <v>43</v>
      </c>
      <c r="I46" s="27"/>
    </row>
    <row r="47" spans="1:9" ht="18" customHeight="1">
      <c r="A47" s="79" t="s">
        <v>8</v>
      </c>
      <c r="B47" s="73" t="s">
        <v>44</v>
      </c>
      <c r="C47" s="98" t="s">
        <v>366</v>
      </c>
      <c r="D47" s="75">
        <v>44562</v>
      </c>
      <c r="E47" s="75">
        <v>44926</v>
      </c>
      <c r="F47" s="31" t="s">
        <v>0</v>
      </c>
      <c r="G47" s="60">
        <f>G48+G49</f>
        <v>23378.149999999998</v>
      </c>
      <c r="H47" s="73" t="s">
        <v>45</v>
      </c>
      <c r="I47" s="27"/>
    </row>
    <row r="48" spans="1:9" ht="34.5" customHeight="1">
      <c r="A48" s="79"/>
      <c r="B48" s="73"/>
      <c r="C48" s="98"/>
      <c r="D48" s="75"/>
      <c r="E48" s="75"/>
      <c r="F48" s="31" t="s">
        <v>25</v>
      </c>
      <c r="G48" s="60">
        <f>17654.1+39.85-15+15</f>
        <v>17693.949999999997</v>
      </c>
      <c r="H48" s="73"/>
      <c r="I48" s="27"/>
    </row>
    <row r="49" spans="1:9" ht="192" customHeight="1">
      <c r="A49" s="79"/>
      <c r="B49" s="73"/>
      <c r="C49" s="98"/>
      <c r="D49" s="75"/>
      <c r="E49" s="75"/>
      <c r="F49" s="31" t="s">
        <v>26</v>
      </c>
      <c r="G49" s="60">
        <v>5684.2</v>
      </c>
      <c r="H49" s="73"/>
      <c r="I49" s="27"/>
    </row>
    <row r="50" spans="1:9" ht="90.75" customHeight="1">
      <c r="A50" s="30" t="s">
        <v>9</v>
      </c>
      <c r="B50" s="31" t="s">
        <v>367</v>
      </c>
      <c r="C50" s="92" t="s">
        <v>368</v>
      </c>
      <c r="D50" s="33">
        <v>44562</v>
      </c>
      <c r="E50" s="33">
        <v>44926</v>
      </c>
      <c r="F50" s="31" t="s">
        <v>26</v>
      </c>
      <c r="G50" s="60">
        <f>25184.6+234.4+2303.4</f>
        <v>27722.4</v>
      </c>
      <c r="H50" s="40" t="s">
        <v>46</v>
      </c>
      <c r="I50" s="27"/>
    </row>
    <row r="51" spans="1:9" ht="15.75" customHeight="1">
      <c r="A51" s="80" t="s">
        <v>47</v>
      </c>
      <c r="B51" s="73" t="s">
        <v>48</v>
      </c>
      <c r="C51" s="98" t="s">
        <v>369</v>
      </c>
      <c r="D51" s="75">
        <v>44562</v>
      </c>
      <c r="E51" s="75">
        <v>44926</v>
      </c>
      <c r="F51" s="31" t="s">
        <v>0</v>
      </c>
      <c r="G51" s="60">
        <f>G52+G53</f>
        <v>2496</v>
      </c>
      <c r="H51" s="76" t="s">
        <v>49</v>
      </c>
      <c r="I51" s="27"/>
    </row>
    <row r="52" spans="1:9" ht="39.75" customHeight="1">
      <c r="A52" s="80"/>
      <c r="B52" s="80"/>
      <c r="C52" s="98"/>
      <c r="D52" s="75"/>
      <c r="E52" s="75"/>
      <c r="F52" s="31" t="s">
        <v>26</v>
      </c>
      <c r="G52" s="60">
        <f>3000-1752</f>
        <v>1248</v>
      </c>
      <c r="H52" s="76"/>
      <c r="I52" s="27"/>
    </row>
    <row r="53" spans="1:9" ht="36.75" customHeight="1">
      <c r="A53" s="80"/>
      <c r="B53" s="80"/>
      <c r="C53" s="98"/>
      <c r="D53" s="75"/>
      <c r="E53" s="75"/>
      <c r="F53" s="31" t="s">
        <v>27</v>
      </c>
      <c r="G53" s="60">
        <f>3000-1752</f>
        <v>1248</v>
      </c>
      <c r="H53" s="76"/>
      <c r="I53" s="27"/>
    </row>
    <row r="54" spans="1:9" ht="15" customHeight="1">
      <c r="A54" s="70" t="s">
        <v>50</v>
      </c>
      <c r="B54" s="81" t="s">
        <v>51</v>
      </c>
      <c r="C54" s="98" t="s">
        <v>422</v>
      </c>
      <c r="D54" s="75">
        <v>44562</v>
      </c>
      <c r="E54" s="75">
        <v>44926</v>
      </c>
      <c r="F54" s="31" t="s">
        <v>0</v>
      </c>
      <c r="G54" s="60">
        <f>G55+G56+G57</f>
        <v>208663.82237</v>
      </c>
      <c r="H54" s="82"/>
      <c r="I54" s="27"/>
    </row>
    <row r="55" spans="1:9" ht="30">
      <c r="A55" s="70"/>
      <c r="B55" s="81"/>
      <c r="C55" s="98"/>
      <c r="D55" s="75"/>
      <c r="E55" s="75"/>
      <c r="F55" s="31" t="s">
        <v>26</v>
      </c>
      <c r="G55" s="60">
        <f>G67+G58</f>
        <v>106524.6</v>
      </c>
      <c r="H55" s="82"/>
      <c r="I55" s="27"/>
    </row>
    <row r="56" spans="1:9" ht="30">
      <c r="A56" s="70"/>
      <c r="B56" s="81"/>
      <c r="C56" s="98"/>
      <c r="D56" s="75"/>
      <c r="E56" s="75"/>
      <c r="F56" s="31" t="s">
        <v>27</v>
      </c>
      <c r="G56" s="60">
        <f>G68</f>
        <v>4414.28037</v>
      </c>
      <c r="H56" s="82"/>
      <c r="I56" s="27"/>
    </row>
    <row r="57" spans="1:9" ht="307.5" customHeight="1">
      <c r="A57" s="70"/>
      <c r="B57" s="81"/>
      <c r="C57" s="98"/>
      <c r="D57" s="75"/>
      <c r="E57" s="75"/>
      <c r="F57" s="31" t="s">
        <v>28</v>
      </c>
      <c r="G57" s="60">
        <f>G69</f>
        <v>97724.94200000001</v>
      </c>
      <c r="H57" s="82"/>
      <c r="I57" s="27"/>
    </row>
    <row r="58" spans="1:9" ht="152.25" customHeight="1">
      <c r="A58" s="30" t="s">
        <v>10</v>
      </c>
      <c r="B58" s="31" t="s">
        <v>52</v>
      </c>
      <c r="C58" s="92" t="s">
        <v>423</v>
      </c>
      <c r="D58" s="33">
        <v>44562</v>
      </c>
      <c r="E58" s="33">
        <v>44926</v>
      </c>
      <c r="F58" s="31" t="s">
        <v>26</v>
      </c>
      <c r="G58" s="60">
        <f>G65</f>
        <v>3500</v>
      </c>
      <c r="H58" s="30"/>
      <c r="I58" s="27"/>
    </row>
    <row r="59" spans="1:9" ht="48" customHeight="1">
      <c r="A59" s="30" t="s">
        <v>53</v>
      </c>
      <c r="B59" s="31" t="s">
        <v>54</v>
      </c>
      <c r="C59" s="92" t="s">
        <v>55</v>
      </c>
      <c r="D59" s="47">
        <v>44562</v>
      </c>
      <c r="E59" s="33">
        <v>44926</v>
      </c>
      <c r="F59" s="31" t="s">
        <v>56</v>
      </c>
      <c r="G59" s="60" t="s">
        <v>1</v>
      </c>
      <c r="H59" s="31" t="s">
        <v>57</v>
      </c>
      <c r="I59" s="27"/>
    </row>
    <row r="60" spans="1:9" ht="73.5" customHeight="1">
      <c r="A60" s="30" t="s">
        <v>58</v>
      </c>
      <c r="B60" s="31" t="s">
        <v>59</v>
      </c>
      <c r="C60" s="92" t="s">
        <v>424</v>
      </c>
      <c r="D60" s="47">
        <v>44562</v>
      </c>
      <c r="E60" s="33">
        <v>44926</v>
      </c>
      <c r="F60" s="31" t="s">
        <v>56</v>
      </c>
      <c r="G60" s="60" t="s">
        <v>1</v>
      </c>
      <c r="H60" s="31"/>
      <c r="I60" s="27"/>
    </row>
    <row r="61" spans="1:9" ht="75">
      <c r="A61" s="30" t="s">
        <v>60</v>
      </c>
      <c r="B61" s="31" t="s">
        <v>61</v>
      </c>
      <c r="C61" s="92" t="s">
        <v>424</v>
      </c>
      <c r="D61" s="47">
        <v>44562</v>
      </c>
      <c r="E61" s="33">
        <v>44915</v>
      </c>
      <c r="F61" s="31" t="s">
        <v>56</v>
      </c>
      <c r="G61" s="60" t="s">
        <v>1</v>
      </c>
      <c r="H61" s="31" t="s">
        <v>62</v>
      </c>
      <c r="I61" s="27"/>
    </row>
    <row r="62" spans="1:9" ht="93" customHeight="1">
      <c r="A62" s="30" t="s">
        <v>63</v>
      </c>
      <c r="B62" s="31" t="s">
        <v>64</v>
      </c>
      <c r="C62" s="92" t="s">
        <v>424</v>
      </c>
      <c r="D62" s="33">
        <v>44562</v>
      </c>
      <c r="E62" s="33">
        <v>44926</v>
      </c>
      <c r="F62" s="31" t="s">
        <v>56</v>
      </c>
      <c r="G62" s="60" t="s">
        <v>1</v>
      </c>
      <c r="H62" s="31" t="s">
        <v>65</v>
      </c>
      <c r="I62" s="27"/>
    </row>
    <row r="63" spans="1:9" ht="75">
      <c r="A63" s="30" t="s">
        <v>66</v>
      </c>
      <c r="B63" s="31" t="s">
        <v>67</v>
      </c>
      <c r="C63" s="92" t="s">
        <v>424</v>
      </c>
      <c r="D63" s="33">
        <v>44562</v>
      </c>
      <c r="E63" s="33">
        <v>44926</v>
      </c>
      <c r="F63" s="31" t="s">
        <v>56</v>
      </c>
      <c r="G63" s="60" t="s">
        <v>1</v>
      </c>
      <c r="H63" s="31" t="s">
        <v>68</v>
      </c>
      <c r="I63" s="27"/>
    </row>
    <row r="64" spans="1:9" ht="124.5" customHeight="1">
      <c r="A64" s="30" t="s">
        <v>69</v>
      </c>
      <c r="B64" s="31" t="s">
        <v>70</v>
      </c>
      <c r="C64" s="92" t="s">
        <v>425</v>
      </c>
      <c r="D64" s="33">
        <v>44562</v>
      </c>
      <c r="E64" s="33">
        <v>44926</v>
      </c>
      <c r="F64" s="31" t="s">
        <v>56</v>
      </c>
      <c r="G64" s="60" t="s">
        <v>1</v>
      </c>
      <c r="H64" s="31" t="s">
        <v>71</v>
      </c>
      <c r="I64" s="27"/>
    </row>
    <row r="65" spans="1:9" ht="96" customHeight="1">
      <c r="A65" s="30" t="s">
        <v>72</v>
      </c>
      <c r="B65" s="31" t="s">
        <v>370</v>
      </c>
      <c r="C65" s="92" t="s">
        <v>426</v>
      </c>
      <c r="D65" s="33">
        <v>44757</v>
      </c>
      <c r="E65" s="33">
        <v>44926</v>
      </c>
      <c r="F65" s="31" t="s">
        <v>26</v>
      </c>
      <c r="G65" s="60">
        <v>3500</v>
      </c>
      <c r="H65" s="31" t="s">
        <v>73</v>
      </c>
      <c r="I65" s="27"/>
    </row>
    <row r="66" spans="1:9" ht="15" customHeight="1">
      <c r="A66" s="70" t="s">
        <v>11</v>
      </c>
      <c r="B66" s="73" t="s">
        <v>74</v>
      </c>
      <c r="C66" s="98" t="s">
        <v>427</v>
      </c>
      <c r="D66" s="75">
        <v>44562</v>
      </c>
      <c r="E66" s="75">
        <v>44926</v>
      </c>
      <c r="F66" s="31" t="s">
        <v>0</v>
      </c>
      <c r="G66" s="60">
        <f>G70+G85</f>
        <v>205163.82237</v>
      </c>
      <c r="H66" s="70"/>
      <c r="I66" s="27"/>
    </row>
    <row r="67" spans="1:9" ht="30">
      <c r="A67" s="70"/>
      <c r="B67" s="73"/>
      <c r="C67" s="98"/>
      <c r="D67" s="75"/>
      <c r="E67" s="75"/>
      <c r="F67" s="31" t="s">
        <v>26</v>
      </c>
      <c r="G67" s="60">
        <f>G71+G86</f>
        <v>103024.6</v>
      </c>
      <c r="H67" s="70"/>
      <c r="I67" s="27"/>
    </row>
    <row r="68" spans="1:9" ht="30">
      <c r="A68" s="70"/>
      <c r="B68" s="73"/>
      <c r="C68" s="98"/>
      <c r="D68" s="75"/>
      <c r="E68" s="75"/>
      <c r="F68" s="31" t="s">
        <v>27</v>
      </c>
      <c r="G68" s="60">
        <f>G72+G87</f>
        <v>4414.28037</v>
      </c>
      <c r="H68" s="70"/>
      <c r="I68" s="27"/>
    </row>
    <row r="69" spans="1:9" ht="244.5" customHeight="1">
      <c r="A69" s="70"/>
      <c r="B69" s="73"/>
      <c r="C69" s="98"/>
      <c r="D69" s="75"/>
      <c r="E69" s="75"/>
      <c r="F69" s="31" t="s">
        <v>28</v>
      </c>
      <c r="G69" s="60">
        <f>G73</f>
        <v>97724.94200000001</v>
      </c>
      <c r="H69" s="70"/>
      <c r="I69" s="27"/>
    </row>
    <row r="70" spans="1:9" ht="15" customHeight="1">
      <c r="A70" s="70" t="s">
        <v>75</v>
      </c>
      <c r="B70" s="73" t="s">
        <v>76</v>
      </c>
      <c r="C70" s="98" t="s">
        <v>428</v>
      </c>
      <c r="D70" s="75">
        <v>44562</v>
      </c>
      <c r="E70" s="75">
        <v>44926</v>
      </c>
      <c r="F70" s="48" t="s">
        <v>0</v>
      </c>
      <c r="G70" s="60">
        <f>G71+G72+G73</f>
        <v>139108.62237</v>
      </c>
      <c r="H70" s="70"/>
      <c r="I70" s="27"/>
    </row>
    <row r="71" spans="1:9" ht="30">
      <c r="A71" s="70"/>
      <c r="B71" s="73"/>
      <c r="C71" s="98"/>
      <c r="D71" s="75"/>
      <c r="E71" s="75"/>
      <c r="F71" s="31" t="s">
        <v>26</v>
      </c>
      <c r="G71" s="60">
        <f>G83</f>
        <v>39941</v>
      </c>
      <c r="H71" s="70"/>
      <c r="I71" s="27"/>
    </row>
    <row r="72" spans="1:9" ht="18.75" customHeight="1">
      <c r="A72" s="70"/>
      <c r="B72" s="73"/>
      <c r="C72" s="98"/>
      <c r="D72" s="75"/>
      <c r="E72" s="75"/>
      <c r="F72" s="31" t="s">
        <v>27</v>
      </c>
      <c r="G72" s="60">
        <f>G84</f>
        <v>1442.68037</v>
      </c>
      <c r="H72" s="70"/>
      <c r="I72" s="27"/>
    </row>
    <row r="73" spans="1:9" ht="55.5" customHeight="1">
      <c r="A73" s="70"/>
      <c r="B73" s="73"/>
      <c r="C73" s="98"/>
      <c r="D73" s="75"/>
      <c r="E73" s="75"/>
      <c r="F73" s="31" t="s">
        <v>77</v>
      </c>
      <c r="G73" s="60">
        <f>G74+G76+G81</f>
        <v>97724.94200000001</v>
      </c>
      <c r="H73" s="70"/>
      <c r="I73" s="27"/>
    </row>
    <row r="74" spans="1:9" ht="93" customHeight="1">
      <c r="A74" s="33" t="s">
        <v>78</v>
      </c>
      <c r="B74" s="31" t="s">
        <v>79</v>
      </c>
      <c r="C74" s="92" t="s">
        <v>429</v>
      </c>
      <c r="D74" s="33">
        <v>44562</v>
      </c>
      <c r="E74" s="33">
        <v>44926</v>
      </c>
      <c r="F74" s="31" t="s">
        <v>77</v>
      </c>
      <c r="G74" s="60">
        <v>24609.152</v>
      </c>
      <c r="H74" s="31" t="s">
        <v>80</v>
      </c>
      <c r="I74" s="27"/>
    </row>
    <row r="75" spans="1:9" ht="50.25" customHeight="1">
      <c r="A75" s="30" t="s">
        <v>81</v>
      </c>
      <c r="B75" s="31" t="s">
        <v>82</v>
      </c>
      <c r="C75" s="92" t="s">
        <v>357</v>
      </c>
      <c r="D75" s="33">
        <v>44562</v>
      </c>
      <c r="E75" s="33">
        <v>44926</v>
      </c>
      <c r="F75" s="31" t="s">
        <v>56</v>
      </c>
      <c r="G75" s="60" t="s">
        <v>1</v>
      </c>
      <c r="H75" s="31" t="s">
        <v>83</v>
      </c>
      <c r="I75" s="27"/>
    </row>
    <row r="76" spans="1:9" ht="105.75" customHeight="1">
      <c r="A76" s="30" t="s">
        <v>84</v>
      </c>
      <c r="B76" s="31" t="s">
        <v>85</v>
      </c>
      <c r="C76" s="92" t="s">
        <v>430</v>
      </c>
      <c r="D76" s="33">
        <v>44562</v>
      </c>
      <c r="E76" s="33">
        <v>44926</v>
      </c>
      <c r="F76" s="31" t="s">
        <v>77</v>
      </c>
      <c r="G76" s="60">
        <f>G77</f>
        <v>55024.66</v>
      </c>
      <c r="H76" s="31"/>
      <c r="I76" s="27"/>
    </row>
    <row r="77" spans="1:9" ht="105" customHeight="1">
      <c r="A77" s="30" t="s">
        <v>86</v>
      </c>
      <c r="B77" s="31" t="s">
        <v>87</v>
      </c>
      <c r="C77" s="92" t="s">
        <v>430</v>
      </c>
      <c r="D77" s="33">
        <v>44562</v>
      </c>
      <c r="E77" s="33">
        <v>44926</v>
      </c>
      <c r="F77" s="31" t="s">
        <v>77</v>
      </c>
      <c r="G77" s="60">
        <f>G79+G78</f>
        <v>55024.66</v>
      </c>
      <c r="H77" s="31"/>
      <c r="I77" s="27"/>
    </row>
    <row r="78" spans="1:9" ht="108" customHeight="1">
      <c r="A78" s="30" t="s">
        <v>323</v>
      </c>
      <c r="B78" s="31" t="s">
        <v>88</v>
      </c>
      <c r="C78" s="92" t="s">
        <v>430</v>
      </c>
      <c r="D78" s="33">
        <v>44562</v>
      </c>
      <c r="E78" s="33">
        <v>45291</v>
      </c>
      <c r="F78" s="31" t="s">
        <v>77</v>
      </c>
      <c r="G78" s="60">
        <v>2600</v>
      </c>
      <c r="H78" s="31" t="s">
        <v>417</v>
      </c>
      <c r="I78" s="27"/>
    </row>
    <row r="79" spans="1:9" ht="106.5" customHeight="1">
      <c r="A79" s="30" t="s">
        <v>324</v>
      </c>
      <c r="B79" s="31" t="s">
        <v>89</v>
      </c>
      <c r="C79" s="92" t="s">
        <v>430</v>
      </c>
      <c r="D79" s="33">
        <v>44562</v>
      </c>
      <c r="E79" s="33">
        <v>44926</v>
      </c>
      <c r="F79" s="31" t="s">
        <v>77</v>
      </c>
      <c r="G79" s="60">
        <v>52424.66</v>
      </c>
      <c r="H79" s="31" t="s">
        <v>90</v>
      </c>
      <c r="I79" s="27"/>
    </row>
    <row r="80" spans="1:9" ht="78.75" customHeight="1">
      <c r="A80" s="30" t="s">
        <v>91</v>
      </c>
      <c r="B80" s="31" t="s">
        <v>92</v>
      </c>
      <c r="C80" s="92" t="s">
        <v>424</v>
      </c>
      <c r="D80" s="33">
        <v>44562</v>
      </c>
      <c r="E80" s="33">
        <v>44926</v>
      </c>
      <c r="F80" s="31" t="s">
        <v>56</v>
      </c>
      <c r="G80" s="60" t="s">
        <v>1</v>
      </c>
      <c r="H80" s="31" t="s">
        <v>93</v>
      </c>
      <c r="I80" s="27"/>
    </row>
    <row r="81" spans="1:9" ht="93.75" customHeight="1">
      <c r="A81" s="30" t="s">
        <v>94</v>
      </c>
      <c r="B81" s="31" t="s">
        <v>95</v>
      </c>
      <c r="C81" s="92" t="s">
        <v>429</v>
      </c>
      <c r="D81" s="33">
        <v>44562</v>
      </c>
      <c r="E81" s="33">
        <v>44926</v>
      </c>
      <c r="F81" s="31" t="s">
        <v>77</v>
      </c>
      <c r="G81" s="60">
        <v>18091.13</v>
      </c>
      <c r="H81" s="31" t="s">
        <v>96</v>
      </c>
      <c r="I81" s="27"/>
    </row>
    <row r="82" spans="1:9" ht="15" customHeight="1">
      <c r="A82" s="70" t="s">
        <v>97</v>
      </c>
      <c r="B82" s="73" t="s">
        <v>98</v>
      </c>
      <c r="C82" s="98" t="s">
        <v>431</v>
      </c>
      <c r="D82" s="75">
        <v>44562</v>
      </c>
      <c r="E82" s="75">
        <v>44926</v>
      </c>
      <c r="F82" s="32" t="s">
        <v>0</v>
      </c>
      <c r="G82" s="60">
        <f>G83+G84</f>
        <v>41383.68037</v>
      </c>
      <c r="H82" s="73" t="s">
        <v>352</v>
      </c>
      <c r="I82" s="27"/>
    </row>
    <row r="83" spans="1:9" ht="30">
      <c r="A83" s="70"/>
      <c r="B83" s="73"/>
      <c r="C83" s="98"/>
      <c r="D83" s="75"/>
      <c r="E83" s="75"/>
      <c r="F83" s="32" t="s">
        <v>26</v>
      </c>
      <c r="G83" s="60">
        <v>39941</v>
      </c>
      <c r="H83" s="73"/>
      <c r="I83" s="27"/>
    </row>
    <row r="84" spans="1:9" ht="52.5" customHeight="1">
      <c r="A84" s="70"/>
      <c r="B84" s="73"/>
      <c r="C84" s="98"/>
      <c r="D84" s="75"/>
      <c r="E84" s="75"/>
      <c r="F84" s="31" t="s">
        <v>27</v>
      </c>
      <c r="G84" s="60">
        <v>1442.68037</v>
      </c>
      <c r="H84" s="73"/>
      <c r="I84" s="27"/>
    </row>
    <row r="85" spans="1:9" ht="15" customHeight="1">
      <c r="A85" s="70" t="s">
        <v>99</v>
      </c>
      <c r="B85" s="73" t="s">
        <v>100</v>
      </c>
      <c r="C85" s="98" t="s">
        <v>436</v>
      </c>
      <c r="D85" s="75">
        <v>44562</v>
      </c>
      <c r="E85" s="75">
        <v>44926</v>
      </c>
      <c r="F85" s="17" t="s">
        <v>0</v>
      </c>
      <c r="G85" s="18">
        <f>G86+G87</f>
        <v>66055.2</v>
      </c>
      <c r="H85" s="70"/>
      <c r="I85" s="27"/>
    </row>
    <row r="86" spans="1:9" ht="30">
      <c r="A86" s="70"/>
      <c r="B86" s="73"/>
      <c r="C86" s="98"/>
      <c r="D86" s="75"/>
      <c r="E86" s="75"/>
      <c r="F86" s="31" t="s">
        <v>26</v>
      </c>
      <c r="G86" s="60">
        <f>G89+G99</f>
        <v>63083.6</v>
      </c>
      <c r="H86" s="70"/>
      <c r="I86" s="27"/>
    </row>
    <row r="87" spans="1:9" ht="139.5" customHeight="1">
      <c r="A87" s="70"/>
      <c r="B87" s="73"/>
      <c r="C87" s="98"/>
      <c r="D87" s="75"/>
      <c r="E87" s="75"/>
      <c r="F87" s="31" t="s">
        <v>27</v>
      </c>
      <c r="G87" s="60">
        <f>G90</f>
        <v>2971.6</v>
      </c>
      <c r="H87" s="70"/>
      <c r="I87" s="27"/>
    </row>
    <row r="88" spans="1:9" ht="15" customHeight="1">
      <c r="A88" s="75" t="s">
        <v>101</v>
      </c>
      <c r="B88" s="73" t="s">
        <v>102</v>
      </c>
      <c r="C88" s="98" t="s">
        <v>357</v>
      </c>
      <c r="D88" s="75">
        <v>44562</v>
      </c>
      <c r="E88" s="75">
        <v>44926</v>
      </c>
      <c r="F88" s="17" t="s">
        <v>0</v>
      </c>
      <c r="G88" s="18">
        <f>G89+G90</f>
        <v>50153.6</v>
      </c>
      <c r="I88" s="27"/>
    </row>
    <row r="89" spans="1:9" ht="30">
      <c r="A89" s="75"/>
      <c r="B89" s="73"/>
      <c r="C89" s="98"/>
      <c r="D89" s="75"/>
      <c r="E89" s="75"/>
      <c r="F89" s="31" t="s">
        <v>26</v>
      </c>
      <c r="G89" s="60">
        <f>G92</f>
        <v>47182</v>
      </c>
      <c r="I89" s="27"/>
    </row>
    <row r="90" spans="1:9" ht="20.25" customHeight="1">
      <c r="A90" s="75"/>
      <c r="B90" s="73"/>
      <c r="C90" s="98"/>
      <c r="D90" s="75"/>
      <c r="E90" s="75"/>
      <c r="F90" s="31" t="s">
        <v>27</v>
      </c>
      <c r="G90" s="60">
        <f>G93+G94</f>
        <v>2971.6</v>
      </c>
      <c r="H90" s="27"/>
      <c r="I90" s="27"/>
    </row>
    <row r="91" spans="1:9" ht="14.25" customHeight="1">
      <c r="A91" s="75" t="s">
        <v>103</v>
      </c>
      <c r="B91" s="73" t="s">
        <v>104</v>
      </c>
      <c r="C91" s="99" t="s">
        <v>357</v>
      </c>
      <c r="D91" s="75">
        <v>44562</v>
      </c>
      <c r="E91" s="75">
        <v>44926</v>
      </c>
      <c r="F91" s="17" t="s">
        <v>0</v>
      </c>
      <c r="G91" s="18">
        <f>G92+G93</f>
        <v>49753.6</v>
      </c>
      <c r="H91" s="73" t="s">
        <v>353</v>
      </c>
      <c r="I91" s="27"/>
    </row>
    <row r="92" spans="1:9" ht="54" customHeight="1">
      <c r="A92" s="75"/>
      <c r="B92" s="73"/>
      <c r="C92" s="100"/>
      <c r="D92" s="75"/>
      <c r="E92" s="75"/>
      <c r="F92" s="31" t="s">
        <v>26</v>
      </c>
      <c r="G92" s="60">
        <f>21044.7+30000+763-2870.5-1755.2</f>
        <v>47182</v>
      </c>
      <c r="H92" s="73"/>
      <c r="I92" s="27"/>
    </row>
    <row r="93" spans="1:9" ht="54" customHeight="1">
      <c r="A93" s="75"/>
      <c r="B93" s="73"/>
      <c r="C93" s="101"/>
      <c r="D93" s="75"/>
      <c r="E93" s="75"/>
      <c r="F93" s="31" t="s">
        <v>27</v>
      </c>
      <c r="G93" s="60">
        <v>2571.6</v>
      </c>
      <c r="H93" s="73"/>
      <c r="I93" s="27"/>
    </row>
    <row r="94" spans="1:9" ht="62.25" customHeight="1">
      <c r="A94" s="33" t="s">
        <v>105</v>
      </c>
      <c r="B94" s="31" t="s">
        <v>106</v>
      </c>
      <c r="C94" s="92" t="s">
        <v>357</v>
      </c>
      <c r="D94" s="33">
        <v>44562</v>
      </c>
      <c r="E94" s="33">
        <v>44926</v>
      </c>
      <c r="F94" s="31" t="s">
        <v>27</v>
      </c>
      <c r="G94" s="60">
        <v>400</v>
      </c>
      <c r="H94" s="31" t="s">
        <v>107</v>
      </c>
      <c r="I94" s="27"/>
    </row>
    <row r="95" spans="1:9" ht="60">
      <c r="A95" s="30" t="s">
        <v>108</v>
      </c>
      <c r="B95" s="31" t="s">
        <v>109</v>
      </c>
      <c r="C95" s="92" t="s">
        <v>357</v>
      </c>
      <c r="D95" s="33">
        <v>44562</v>
      </c>
      <c r="E95" s="33">
        <v>44926</v>
      </c>
      <c r="F95" s="31" t="s">
        <v>56</v>
      </c>
      <c r="G95" s="60" t="s">
        <v>1</v>
      </c>
      <c r="H95" s="31" t="s">
        <v>110</v>
      </c>
      <c r="I95" s="27"/>
    </row>
    <row r="96" spans="1:9" ht="60">
      <c r="A96" s="30" t="s">
        <v>111</v>
      </c>
      <c r="B96" s="31" t="s">
        <v>320</v>
      </c>
      <c r="C96" s="92" t="s">
        <v>112</v>
      </c>
      <c r="D96" s="33">
        <v>44562</v>
      </c>
      <c r="E96" s="33">
        <v>44926</v>
      </c>
      <c r="F96" s="31" t="s">
        <v>56</v>
      </c>
      <c r="G96" s="60" t="s">
        <v>1</v>
      </c>
      <c r="H96" s="31" t="s">
        <v>113</v>
      </c>
      <c r="I96" s="27"/>
    </row>
    <row r="97" spans="1:9" ht="62.25" customHeight="1">
      <c r="A97" s="30" t="s">
        <v>114</v>
      </c>
      <c r="B97" s="31" t="s">
        <v>115</v>
      </c>
      <c r="C97" s="92" t="s">
        <v>112</v>
      </c>
      <c r="D97" s="33">
        <v>44562</v>
      </c>
      <c r="E97" s="33">
        <v>44926</v>
      </c>
      <c r="F97" s="31" t="s">
        <v>56</v>
      </c>
      <c r="G97" s="60" t="s">
        <v>1</v>
      </c>
      <c r="H97" s="31" t="s">
        <v>116</v>
      </c>
      <c r="I97" s="27"/>
    </row>
    <row r="98" spans="1:9" ht="90">
      <c r="A98" s="30" t="s">
        <v>117</v>
      </c>
      <c r="B98" s="31" t="s">
        <v>118</v>
      </c>
      <c r="C98" s="92" t="s">
        <v>437</v>
      </c>
      <c r="D98" s="47">
        <v>44562</v>
      </c>
      <c r="E98" s="33">
        <v>44926</v>
      </c>
      <c r="F98" s="31" t="s">
        <v>56</v>
      </c>
      <c r="G98" s="60" t="s">
        <v>1</v>
      </c>
      <c r="H98" s="31" t="s">
        <v>119</v>
      </c>
      <c r="I98" s="27"/>
    </row>
    <row r="99" spans="1:9" ht="47.25" customHeight="1">
      <c r="A99" s="33" t="s">
        <v>120</v>
      </c>
      <c r="B99" s="31" t="s">
        <v>121</v>
      </c>
      <c r="C99" s="92" t="s">
        <v>438</v>
      </c>
      <c r="D99" s="33">
        <v>44562</v>
      </c>
      <c r="E99" s="33">
        <v>44926</v>
      </c>
      <c r="F99" s="31" t="s">
        <v>26</v>
      </c>
      <c r="G99" s="60">
        <v>15901.6</v>
      </c>
      <c r="H99" s="31" t="s">
        <v>354</v>
      </c>
      <c r="I99" s="27"/>
    </row>
    <row r="100" spans="1:9" ht="61.5" customHeight="1">
      <c r="A100" s="33" t="s">
        <v>122</v>
      </c>
      <c r="B100" s="31" t="s">
        <v>123</v>
      </c>
      <c r="C100" s="92" t="s">
        <v>439</v>
      </c>
      <c r="D100" s="33">
        <v>44774</v>
      </c>
      <c r="E100" s="33">
        <v>45657</v>
      </c>
      <c r="F100" s="31" t="s">
        <v>56</v>
      </c>
      <c r="G100" s="60" t="s">
        <v>1</v>
      </c>
      <c r="H100" s="31"/>
      <c r="I100" s="27"/>
    </row>
    <row r="101" spans="1:9" ht="104.25" customHeight="1">
      <c r="A101" s="33" t="s">
        <v>124</v>
      </c>
      <c r="B101" s="31" t="s">
        <v>125</v>
      </c>
      <c r="C101" s="92" t="s">
        <v>440</v>
      </c>
      <c r="D101" s="33">
        <v>44774</v>
      </c>
      <c r="E101" s="33">
        <v>45657</v>
      </c>
      <c r="F101" s="31" t="s">
        <v>56</v>
      </c>
      <c r="G101" s="60" t="s">
        <v>1</v>
      </c>
      <c r="H101" s="31"/>
      <c r="I101" s="27"/>
    </row>
    <row r="102" spans="1:9" ht="23.25" customHeight="1">
      <c r="A102" s="33" t="s">
        <v>325</v>
      </c>
      <c r="B102" s="31" t="s">
        <v>126</v>
      </c>
      <c r="C102" s="92" t="s">
        <v>127</v>
      </c>
      <c r="D102" s="33">
        <v>44774</v>
      </c>
      <c r="E102" s="33">
        <v>44788</v>
      </c>
      <c r="F102" s="31" t="s">
        <v>56</v>
      </c>
      <c r="G102" s="60" t="s">
        <v>1</v>
      </c>
      <c r="H102" s="31" t="s">
        <v>128</v>
      </c>
      <c r="I102" s="27"/>
    </row>
    <row r="103" spans="1:9" ht="63" customHeight="1">
      <c r="A103" s="33" t="s">
        <v>129</v>
      </c>
      <c r="B103" s="31" t="s">
        <v>130</v>
      </c>
      <c r="C103" s="92" t="s">
        <v>441</v>
      </c>
      <c r="D103" s="33">
        <v>44788</v>
      </c>
      <c r="E103" s="33">
        <v>44805</v>
      </c>
      <c r="F103" s="31" t="s">
        <v>56</v>
      </c>
      <c r="G103" s="60" t="s">
        <v>1</v>
      </c>
      <c r="H103" s="31" t="s">
        <v>131</v>
      </c>
      <c r="I103" s="27"/>
    </row>
    <row r="104" spans="1:9" ht="33" customHeight="1">
      <c r="A104" s="33" t="s">
        <v>132</v>
      </c>
      <c r="B104" s="31" t="s">
        <v>133</v>
      </c>
      <c r="C104" s="92" t="s">
        <v>134</v>
      </c>
      <c r="D104" s="33">
        <v>44774</v>
      </c>
      <c r="E104" s="33">
        <v>44805</v>
      </c>
      <c r="F104" s="31" t="s">
        <v>56</v>
      </c>
      <c r="G104" s="60" t="s">
        <v>1</v>
      </c>
      <c r="H104" s="31" t="s">
        <v>135</v>
      </c>
      <c r="I104" s="27"/>
    </row>
    <row r="105" spans="1:9" ht="33" customHeight="1">
      <c r="A105" s="33" t="s">
        <v>136</v>
      </c>
      <c r="B105" s="31" t="s">
        <v>137</v>
      </c>
      <c r="C105" s="92" t="s">
        <v>127</v>
      </c>
      <c r="D105" s="33">
        <v>44774</v>
      </c>
      <c r="E105" s="33">
        <v>44835</v>
      </c>
      <c r="F105" s="31" t="s">
        <v>56</v>
      </c>
      <c r="G105" s="60" t="s">
        <v>1</v>
      </c>
      <c r="H105" s="31" t="s">
        <v>138</v>
      </c>
      <c r="I105" s="27"/>
    </row>
    <row r="106" spans="1:9" ht="60.75" customHeight="1">
      <c r="A106" s="33" t="s">
        <v>139</v>
      </c>
      <c r="B106" s="31" t="s">
        <v>140</v>
      </c>
      <c r="C106" s="92" t="s">
        <v>442</v>
      </c>
      <c r="D106" s="33">
        <v>44835</v>
      </c>
      <c r="E106" s="33">
        <v>44866</v>
      </c>
      <c r="F106" s="31" t="s">
        <v>56</v>
      </c>
      <c r="G106" s="60" t="s">
        <v>1</v>
      </c>
      <c r="H106" s="31" t="s">
        <v>141</v>
      </c>
      <c r="I106" s="27"/>
    </row>
    <row r="107" spans="1:9" ht="78" customHeight="1">
      <c r="A107" s="33" t="s">
        <v>142</v>
      </c>
      <c r="B107" s="31" t="s">
        <v>143</v>
      </c>
      <c r="C107" s="92" t="s">
        <v>355</v>
      </c>
      <c r="D107" s="33">
        <v>44774</v>
      </c>
      <c r="E107" s="66">
        <v>44866</v>
      </c>
      <c r="F107" s="31" t="s">
        <v>56</v>
      </c>
      <c r="G107" s="60" t="s">
        <v>1</v>
      </c>
      <c r="H107" s="31" t="s">
        <v>351</v>
      </c>
      <c r="I107" s="27"/>
    </row>
    <row r="108" spans="1:9" ht="45">
      <c r="A108" s="30" t="s">
        <v>144</v>
      </c>
      <c r="B108" s="31" t="s">
        <v>145</v>
      </c>
      <c r="C108" s="92" t="s">
        <v>356</v>
      </c>
      <c r="D108" s="33">
        <v>44562</v>
      </c>
      <c r="E108" s="33">
        <v>44926</v>
      </c>
      <c r="F108" s="31" t="s">
        <v>56</v>
      </c>
      <c r="G108" s="60" t="s">
        <v>1</v>
      </c>
      <c r="H108" s="31"/>
      <c r="I108" s="27"/>
    </row>
    <row r="109" spans="1:9" ht="45">
      <c r="A109" s="30" t="s">
        <v>146</v>
      </c>
      <c r="B109" s="31" t="s">
        <v>147</v>
      </c>
      <c r="C109" s="92" t="s">
        <v>356</v>
      </c>
      <c r="D109" s="33">
        <v>44562</v>
      </c>
      <c r="E109" s="33">
        <v>44926</v>
      </c>
      <c r="F109" s="31" t="s">
        <v>56</v>
      </c>
      <c r="G109" s="60" t="s">
        <v>1</v>
      </c>
      <c r="H109" s="31" t="s">
        <v>148</v>
      </c>
      <c r="I109" s="27"/>
    </row>
    <row r="110" spans="1:9" ht="45">
      <c r="A110" s="30" t="s">
        <v>149</v>
      </c>
      <c r="B110" s="31" t="s">
        <v>150</v>
      </c>
      <c r="C110" s="92" t="s">
        <v>356</v>
      </c>
      <c r="D110" s="33">
        <v>44562</v>
      </c>
      <c r="E110" s="33">
        <v>44926</v>
      </c>
      <c r="F110" s="31" t="s">
        <v>56</v>
      </c>
      <c r="G110" s="60" t="s">
        <v>1</v>
      </c>
      <c r="H110" s="31" t="s">
        <v>151</v>
      </c>
      <c r="I110" s="27"/>
    </row>
    <row r="111" spans="1:9" ht="15" customHeight="1">
      <c r="A111" s="72" t="s">
        <v>152</v>
      </c>
      <c r="B111" s="73" t="s">
        <v>371</v>
      </c>
      <c r="C111" s="98" t="s">
        <v>336</v>
      </c>
      <c r="D111" s="75">
        <v>44562</v>
      </c>
      <c r="E111" s="75">
        <v>45291</v>
      </c>
      <c r="F111" s="17" t="s">
        <v>0</v>
      </c>
      <c r="G111" s="18">
        <f>G112+G113+G114</f>
        <v>131363.82</v>
      </c>
      <c r="H111" s="70"/>
      <c r="I111" s="27"/>
    </row>
    <row r="112" spans="1:9" ht="30">
      <c r="A112" s="72"/>
      <c r="B112" s="73"/>
      <c r="C112" s="98"/>
      <c r="D112" s="75"/>
      <c r="E112" s="75"/>
      <c r="F112" s="31" t="s">
        <v>25</v>
      </c>
      <c r="G112" s="60">
        <f>G116+G125</f>
        <v>109235.2</v>
      </c>
      <c r="H112" s="70"/>
      <c r="I112" s="27"/>
    </row>
    <row r="113" spans="1:9" ht="30.75" customHeight="1">
      <c r="A113" s="72"/>
      <c r="B113" s="73"/>
      <c r="C113" s="98"/>
      <c r="D113" s="75"/>
      <c r="E113" s="75"/>
      <c r="F113" s="31" t="s">
        <v>26</v>
      </c>
      <c r="G113" s="60">
        <f>G117+G126+G140</f>
        <v>19119.2</v>
      </c>
      <c r="H113" s="70"/>
      <c r="I113" s="27"/>
    </row>
    <row r="114" spans="1:9" ht="15.75" customHeight="1">
      <c r="A114" s="72"/>
      <c r="B114" s="73"/>
      <c r="C114" s="98"/>
      <c r="D114" s="75"/>
      <c r="E114" s="75"/>
      <c r="F114" s="31" t="s">
        <v>27</v>
      </c>
      <c r="G114" s="60">
        <f>G118+G127+G141+G146</f>
        <v>3009.42</v>
      </c>
      <c r="H114" s="70"/>
      <c r="I114" s="27"/>
    </row>
    <row r="115" spans="1:9" ht="15" customHeight="1">
      <c r="A115" s="72" t="s">
        <v>153</v>
      </c>
      <c r="B115" s="73" t="s">
        <v>154</v>
      </c>
      <c r="C115" s="98" t="s">
        <v>443</v>
      </c>
      <c r="D115" s="75">
        <v>43641</v>
      </c>
      <c r="E115" s="75">
        <v>44896</v>
      </c>
      <c r="F115" s="31" t="s">
        <v>0</v>
      </c>
      <c r="G115" s="60">
        <f>G116+G117+G118</f>
        <v>100808.92</v>
      </c>
      <c r="H115" s="70"/>
      <c r="I115" s="27"/>
    </row>
    <row r="116" spans="1:9" ht="30">
      <c r="A116" s="72"/>
      <c r="B116" s="73"/>
      <c r="C116" s="98"/>
      <c r="D116" s="75"/>
      <c r="E116" s="75"/>
      <c r="F116" s="31" t="s">
        <v>25</v>
      </c>
      <c r="G116" s="60">
        <f>G120</f>
        <v>85970.2</v>
      </c>
      <c r="H116" s="70"/>
      <c r="I116" s="27"/>
    </row>
    <row r="117" spans="1:9" ht="30">
      <c r="A117" s="72"/>
      <c r="B117" s="73"/>
      <c r="C117" s="98"/>
      <c r="D117" s="75"/>
      <c r="E117" s="75"/>
      <c r="F117" s="31" t="s">
        <v>26</v>
      </c>
      <c r="G117" s="60">
        <f>G121</f>
        <v>13599.9</v>
      </c>
      <c r="H117" s="70"/>
      <c r="I117" s="27"/>
    </row>
    <row r="118" spans="1:9" ht="15" customHeight="1">
      <c r="A118" s="72"/>
      <c r="B118" s="73"/>
      <c r="C118" s="98"/>
      <c r="D118" s="75"/>
      <c r="E118" s="75"/>
      <c r="F118" s="31" t="s">
        <v>27</v>
      </c>
      <c r="G118" s="60">
        <f>G122+G123</f>
        <v>1238.82</v>
      </c>
      <c r="H118" s="70"/>
      <c r="I118" s="27"/>
    </row>
    <row r="119" spans="1:9" ht="15" customHeight="1">
      <c r="A119" s="72" t="s">
        <v>155</v>
      </c>
      <c r="B119" s="73" t="s">
        <v>372</v>
      </c>
      <c r="C119" s="98" t="s">
        <v>444</v>
      </c>
      <c r="D119" s="83">
        <v>44562</v>
      </c>
      <c r="E119" s="83">
        <v>44896</v>
      </c>
      <c r="F119" s="31" t="s">
        <v>0</v>
      </c>
      <c r="G119" s="60">
        <f>G120+G121+G122</f>
        <v>100575.99999999999</v>
      </c>
      <c r="H119" s="102" t="s">
        <v>452</v>
      </c>
      <c r="I119" s="27"/>
    </row>
    <row r="120" spans="1:9" ht="30">
      <c r="A120" s="72"/>
      <c r="B120" s="73"/>
      <c r="C120" s="98" t="s">
        <v>156</v>
      </c>
      <c r="D120" s="83"/>
      <c r="E120" s="83"/>
      <c r="F120" s="31" t="s">
        <v>25</v>
      </c>
      <c r="G120" s="62">
        <f>81868.4+4101.8</f>
        <v>85970.2</v>
      </c>
      <c r="H120" s="102"/>
      <c r="I120" s="27"/>
    </row>
    <row r="121" spans="1:9" ht="30">
      <c r="A121" s="72"/>
      <c r="B121" s="73"/>
      <c r="C121" s="98"/>
      <c r="D121" s="83"/>
      <c r="E121" s="83"/>
      <c r="F121" s="31" t="s">
        <v>26</v>
      </c>
      <c r="G121" s="62">
        <f>5306.9+288.1+8004.9</f>
        <v>13599.9</v>
      </c>
      <c r="H121" s="102"/>
      <c r="I121" s="27"/>
    </row>
    <row r="122" spans="1:9" ht="18.75" customHeight="1">
      <c r="A122" s="72"/>
      <c r="B122" s="73"/>
      <c r="C122" s="98"/>
      <c r="D122" s="83"/>
      <c r="E122" s="83"/>
      <c r="F122" s="31" t="s">
        <v>27</v>
      </c>
      <c r="G122" s="62">
        <f>925+80.9</f>
        <v>1005.9</v>
      </c>
      <c r="H122" s="102"/>
      <c r="I122" s="27"/>
    </row>
    <row r="123" spans="1:9" ht="75.75" customHeight="1">
      <c r="A123" s="34" t="s">
        <v>157</v>
      </c>
      <c r="B123" s="31" t="s">
        <v>373</v>
      </c>
      <c r="C123" s="92" t="s">
        <v>445</v>
      </c>
      <c r="D123" s="36">
        <v>44562</v>
      </c>
      <c r="E123" s="36">
        <v>44896</v>
      </c>
      <c r="F123" s="31" t="s">
        <v>27</v>
      </c>
      <c r="G123" s="62">
        <v>232.92</v>
      </c>
      <c r="H123" s="35" t="s">
        <v>158</v>
      </c>
      <c r="I123" s="27"/>
    </row>
    <row r="124" spans="1:9" ht="18.75" customHeight="1">
      <c r="A124" s="85" t="s">
        <v>159</v>
      </c>
      <c r="B124" s="84" t="s">
        <v>160</v>
      </c>
      <c r="C124" s="102" t="s">
        <v>446</v>
      </c>
      <c r="D124" s="83">
        <v>44364</v>
      </c>
      <c r="E124" s="83">
        <v>45291</v>
      </c>
      <c r="F124" s="35" t="s">
        <v>0</v>
      </c>
      <c r="G124" s="62">
        <f>G125+G126+G127</f>
        <v>27496.7</v>
      </c>
      <c r="H124" s="84"/>
      <c r="I124" s="27"/>
    </row>
    <row r="125" spans="1:9" ht="33" customHeight="1">
      <c r="A125" s="85"/>
      <c r="B125" s="84"/>
      <c r="C125" s="102"/>
      <c r="D125" s="83"/>
      <c r="E125" s="83"/>
      <c r="F125" s="35" t="s">
        <v>25</v>
      </c>
      <c r="G125" s="62">
        <f>G133</f>
        <v>23265</v>
      </c>
      <c r="H125" s="84"/>
      <c r="I125" s="27"/>
    </row>
    <row r="126" spans="1:9" ht="29.25" customHeight="1">
      <c r="A126" s="85"/>
      <c r="B126" s="84"/>
      <c r="C126" s="102"/>
      <c r="D126" s="83"/>
      <c r="E126" s="83"/>
      <c r="F126" s="35" t="s">
        <v>26</v>
      </c>
      <c r="G126" s="62">
        <f>G129+G134</f>
        <v>3856.8</v>
      </c>
      <c r="H126" s="84"/>
      <c r="I126" s="27"/>
    </row>
    <row r="127" spans="1:9" ht="16.5" customHeight="1">
      <c r="A127" s="85"/>
      <c r="B127" s="84"/>
      <c r="C127" s="102"/>
      <c r="D127" s="83"/>
      <c r="E127" s="83"/>
      <c r="F127" s="35" t="s">
        <v>27</v>
      </c>
      <c r="G127" s="62">
        <f>G130+G135</f>
        <v>374.9</v>
      </c>
      <c r="H127" s="84"/>
      <c r="I127" s="27"/>
    </row>
    <row r="128" spans="1:9" ht="18.75" customHeight="1">
      <c r="A128" s="85" t="s">
        <v>161</v>
      </c>
      <c r="B128" s="84" t="s">
        <v>374</v>
      </c>
      <c r="C128" s="102" t="s">
        <v>447</v>
      </c>
      <c r="D128" s="83">
        <v>44396</v>
      </c>
      <c r="E128" s="83">
        <v>44733</v>
      </c>
      <c r="F128" s="35" t="s">
        <v>0</v>
      </c>
      <c r="G128" s="62">
        <f>G129+G130</f>
        <v>2496.7000000000003</v>
      </c>
      <c r="H128" s="84" t="s">
        <v>375</v>
      </c>
      <c r="I128" s="27"/>
    </row>
    <row r="129" spans="1:9" ht="31.5" customHeight="1">
      <c r="A129" s="85" t="s">
        <v>162</v>
      </c>
      <c r="B129" s="84"/>
      <c r="C129" s="102"/>
      <c r="D129" s="83"/>
      <c r="E129" s="83"/>
      <c r="F129" s="35" t="s">
        <v>26</v>
      </c>
      <c r="G129" s="91">
        <v>2371.8</v>
      </c>
      <c r="H129" s="84"/>
      <c r="I129" s="27"/>
    </row>
    <row r="130" spans="1:9" ht="25.5" customHeight="1">
      <c r="A130" s="85" t="s">
        <v>163</v>
      </c>
      <c r="B130" s="84"/>
      <c r="C130" s="102"/>
      <c r="D130" s="83"/>
      <c r="E130" s="83"/>
      <c r="F130" s="35" t="s">
        <v>27</v>
      </c>
      <c r="G130" s="62">
        <v>124.9</v>
      </c>
      <c r="H130" s="84"/>
      <c r="I130" s="27"/>
    </row>
    <row r="131" spans="1:9" ht="78" customHeight="1">
      <c r="A131" s="38" t="s">
        <v>164</v>
      </c>
      <c r="B131" s="35" t="s">
        <v>376</v>
      </c>
      <c r="C131" s="103" t="s">
        <v>448</v>
      </c>
      <c r="D131" s="36">
        <v>44682</v>
      </c>
      <c r="E131" s="36">
        <v>44733</v>
      </c>
      <c r="F131" s="35" t="s">
        <v>56</v>
      </c>
      <c r="G131" s="62" t="s">
        <v>1</v>
      </c>
      <c r="H131" s="35" t="s">
        <v>377</v>
      </c>
      <c r="I131" s="27"/>
    </row>
    <row r="132" spans="1:9" s="6" customFormat="1" ht="21" customHeight="1">
      <c r="A132" s="87" t="s">
        <v>165</v>
      </c>
      <c r="B132" s="88" t="s">
        <v>319</v>
      </c>
      <c r="C132" s="104" t="s">
        <v>448</v>
      </c>
      <c r="D132" s="89">
        <v>44835</v>
      </c>
      <c r="E132" s="90">
        <v>45291</v>
      </c>
      <c r="F132" s="37" t="s">
        <v>0</v>
      </c>
      <c r="G132" s="10">
        <f>G133+G134+G135</f>
        <v>25000</v>
      </c>
      <c r="H132" s="86" t="s">
        <v>334</v>
      </c>
      <c r="I132" s="50"/>
    </row>
    <row r="133" spans="1:9" s="6" customFormat="1" ht="30" customHeight="1">
      <c r="A133" s="87"/>
      <c r="B133" s="88"/>
      <c r="C133" s="104"/>
      <c r="D133" s="89"/>
      <c r="E133" s="90"/>
      <c r="F133" s="37" t="s">
        <v>25</v>
      </c>
      <c r="G133" s="10">
        <v>23265</v>
      </c>
      <c r="H133" s="86"/>
      <c r="I133" s="50"/>
    </row>
    <row r="134" spans="1:9" s="6" customFormat="1" ht="33" customHeight="1">
      <c r="A134" s="87"/>
      <c r="B134" s="88"/>
      <c r="C134" s="104"/>
      <c r="D134" s="89"/>
      <c r="E134" s="90"/>
      <c r="F134" s="37" t="s">
        <v>26</v>
      </c>
      <c r="G134" s="10">
        <v>1485</v>
      </c>
      <c r="H134" s="86"/>
      <c r="I134" s="50"/>
    </row>
    <row r="135" spans="1:9" s="6" customFormat="1" ht="20.25" customHeight="1">
      <c r="A135" s="87"/>
      <c r="B135" s="88"/>
      <c r="C135" s="104"/>
      <c r="D135" s="89"/>
      <c r="E135" s="90"/>
      <c r="F135" s="37" t="s">
        <v>27</v>
      </c>
      <c r="G135" s="10">
        <v>250</v>
      </c>
      <c r="H135" s="86"/>
      <c r="I135" s="50"/>
    </row>
    <row r="136" spans="1:9" s="6" customFormat="1" ht="81" customHeight="1">
      <c r="A136" s="11" t="s">
        <v>166</v>
      </c>
      <c r="B136" s="12" t="s">
        <v>378</v>
      </c>
      <c r="C136" s="105" t="s">
        <v>448</v>
      </c>
      <c r="D136" s="13">
        <v>44835</v>
      </c>
      <c r="E136" s="14">
        <v>45291</v>
      </c>
      <c r="F136" s="15" t="s">
        <v>56</v>
      </c>
      <c r="G136" s="61" t="s">
        <v>1</v>
      </c>
      <c r="H136" s="16" t="s">
        <v>379</v>
      </c>
      <c r="I136" s="50"/>
    </row>
    <row r="137" spans="1:9" s="6" customFormat="1" ht="77.25" customHeight="1">
      <c r="A137" s="11" t="s">
        <v>167</v>
      </c>
      <c r="B137" s="12" t="s">
        <v>168</v>
      </c>
      <c r="C137" s="105" t="s">
        <v>449</v>
      </c>
      <c r="D137" s="13">
        <v>44835</v>
      </c>
      <c r="E137" s="14">
        <v>45291</v>
      </c>
      <c r="F137" s="15" t="s">
        <v>56</v>
      </c>
      <c r="G137" s="61" t="s">
        <v>1</v>
      </c>
      <c r="H137" s="16" t="s">
        <v>380</v>
      </c>
      <c r="I137" s="50"/>
    </row>
    <row r="138" spans="1:9" s="6" customFormat="1" ht="75" customHeight="1">
      <c r="A138" s="11" t="s">
        <v>169</v>
      </c>
      <c r="B138" s="12" t="s">
        <v>381</v>
      </c>
      <c r="C138" s="105" t="s">
        <v>448</v>
      </c>
      <c r="D138" s="13">
        <v>44835</v>
      </c>
      <c r="E138" s="14">
        <v>45291</v>
      </c>
      <c r="F138" s="15" t="s">
        <v>56</v>
      </c>
      <c r="G138" s="61" t="s">
        <v>1</v>
      </c>
      <c r="H138" s="16" t="s">
        <v>382</v>
      </c>
      <c r="I138" s="50"/>
    </row>
    <row r="139" spans="1:9" ht="15.75" customHeight="1">
      <c r="A139" s="72" t="s">
        <v>170</v>
      </c>
      <c r="B139" s="84" t="s">
        <v>174</v>
      </c>
      <c r="C139" s="102" t="s">
        <v>448</v>
      </c>
      <c r="D139" s="83">
        <v>44466</v>
      </c>
      <c r="E139" s="83">
        <v>45291</v>
      </c>
      <c r="F139" s="31" t="s">
        <v>0</v>
      </c>
      <c r="G139" s="60">
        <f>G140+G141</f>
        <v>1750</v>
      </c>
      <c r="H139" s="31"/>
      <c r="I139" s="27"/>
    </row>
    <row r="140" spans="1:9" ht="30">
      <c r="A140" s="72"/>
      <c r="B140" s="84"/>
      <c r="C140" s="102"/>
      <c r="D140" s="83"/>
      <c r="E140" s="83"/>
      <c r="F140" s="31" t="s">
        <v>26</v>
      </c>
      <c r="G140" s="60">
        <f>G143</f>
        <v>1662.5</v>
      </c>
      <c r="H140" s="31"/>
      <c r="I140" s="27"/>
    </row>
    <row r="141" spans="1:9" ht="31.5" customHeight="1">
      <c r="A141" s="72"/>
      <c r="B141" s="84"/>
      <c r="C141" s="102"/>
      <c r="D141" s="83"/>
      <c r="E141" s="83"/>
      <c r="F141" s="31" t="s">
        <v>27</v>
      </c>
      <c r="G141" s="60">
        <f>G144</f>
        <v>87.5</v>
      </c>
      <c r="H141" s="31"/>
      <c r="I141" s="27"/>
    </row>
    <row r="142" spans="1:9" ht="15" customHeight="1">
      <c r="A142" s="72" t="s">
        <v>171</v>
      </c>
      <c r="B142" s="84" t="s">
        <v>383</v>
      </c>
      <c r="C142" s="106" t="s">
        <v>448</v>
      </c>
      <c r="D142" s="83">
        <v>44466</v>
      </c>
      <c r="E142" s="83">
        <v>44789</v>
      </c>
      <c r="F142" s="31" t="s">
        <v>0</v>
      </c>
      <c r="G142" s="60">
        <f>G143+G144</f>
        <v>1750</v>
      </c>
      <c r="H142" s="84" t="s">
        <v>384</v>
      </c>
      <c r="I142" s="27"/>
    </row>
    <row r="143" spans="1:9" ht="28.5" customHeight="1">
      <c r="A143" s="72"/>
      <c r="B143" s="84"/>
      <c r="C143" s="107"/>
      <c r="D143" s="83"/>
      <c r="E143" s="83"/>
      <c r="F143" s="31" t="s">
        <v>26</v>
      </c>
      <c r="G143" s="91">
        <v>1662.5</v>
      </c>
      <c r="H143" s="84"/>
      <c r="I143" s="27"/>
    </row>
    <row r="144" spans="1:9" ht="33" customHeight="1">
      <c r="A144" s="72"/>
      <c r="B144" s="84"/>
      <c r="C144" s="108"/>
      <c r="D144" s="83"/>
      <c r="E144" s="83"/>
      <c r="F144" s="31" t="s">
        <v>27</v>
      </c>
      <c r="G144" s="62">
        <v>87.5</v>
      </c>
      <c r="H144" s="84"/>
      <c r="I144" s="27"/>
    </row>
    <row r="145" spans="1:9" ht="78" customHeight="1">
      <c r="A145" s="38" t="s">
        <v>172</v>
      </c>
      <c r="B145" s="35" t="s">
        <v>385</v>
      </c>
      <c r="C145" s="103" t="s">
        <v>448</v>
      </c>
      <c r="D145" s="36">
        <v>44713</v>
      </c>
      <c r="E145" s="36">
        <v>44805</v>
      </c>
      <c r="F145" s="35" t="s">
        <v>56</v>
      </c>
      <c r="G145" s="62" t="s">
        <v>1</v>
      </c>
      <c r="H145" s="35" t="s">
        <v>386</v>
      </c>
      <c r="I145" s="27"/>
    </row>
    <row r="146" spans="1:9" ht="60">
      <c r="A146" s="34" t="s">
        <v>173</v>
      </c>
      <c r="B146" s="31" t="s">
        <v>387</v>
      </c>
      <c r="C146" s="92" t="s">
        <v>450</v>
      </c>
      <c r="D146" s="33">
        <v>43466</v>
      </c>
      <c r="E146" s="33">
        <v>45657</v>
      </c>
      <c r="F146" s="31" t="s">
        <v>27</v>
      </c>
      <c r="G146" s="60">
        <f>G147</f>
        <v>1308.2</v>
      </c>
      <c r="H146" s="30"/>
      <c r="I146" s="27"/>
    </row>
    <row r="147" spans="1:9" ht="78.75" customHeight="1">
      <c r="A147" s="34" t="s">
        <v>175</v>
      </c>
      <c r="B147" s="31" t="s">
        <v>388</v>
      </c>
      <c r="C147" s="92" t="s">
        <v>450</v>
      </c>
      <c r="D147" s="33">
        <v>44593</v>
      </c>
      <c r="E147" s="33">
        <v>44926</v>
      </c>
      <c r="F147" s="31" t="s">
        <v>27</v>
      </c>
      <c r="G147" s="62">
        <v>1308.2</v>
      </c>
      <c r="H147" s="31" t="s">
        <v>389</v>
      </c>
      <c r="I147" s="27"/>
    </row>
    <row r="148" spans="1:9" ht="94.5" customHeight="1">
      <c r="A148" s="34" t="s">
        <v>176</v>
      </c>
      <c r="B148" s="31" t="s">
        <v>390</v>
      </c>
      <c r="C148" s="92" t="s">
        <v>451</v>
      </c>
      <c r="D148" s="33">
        <v>44774</v>
      </c>
      <c r="E148" s="33">
        <v>44805</v>
      </c>
      <c r="F148" s="31" t="s">
        <v>56</v>
      </c>
      <c r="G148" s="60" t="s">
        <v>1</v>
      </c>
      <c r="H148" s="31" t="s">
        <v>391</v>
      </c>
      <c r="I148" s="27"/>
    </row>
    <row r="149" spans="1:9" ht="15" customHeight="1">
      <c r="A149" s="72" t="s">
        <v>177</v>
      </c>
      <c r="B149" s="73" t="s">
        <v>392</v>
      </c>
      <c r="C149" s="98" t="s">
        <v>337</v>
      </c>
      <c r="D149" s="75">
        <v>44562</v>
      </c>
      <c r="E149" s="75">
        <v>44926</v>
      </c>
      <c r="F149" s="31" t="s">
        <v>0</v>
      </c>
      <c r="G149" s="60">
        <f>G150</f>
        <v>1500</v>
      </c>
      <c r="H149" s="70"/>
      <c r="I149" s="27"/>
    </row>
    <row r="150" spans="1:9" ht="30" customHeight="1">
      <c r="A150" s="72"/>
      <c r="B150" s="73"/>
      <c r="C150" s="98"/>
      <c r="D150" s="75"/>
      <c r="E150" s="75"/>
      <c r="F150" s="31" t="s">
        <v>26</v>
      </c>
      <c r="G150" s="60">
        <f>G151</f>
        <v>1500</v>
      </c>
      <c r="H150" s="70"/>
      <c r="I150" s="27"/>
    </row>
    <row r="151" spans="1:9" ht="151.5" customHeight="1">
      <c r="A151" s="30" t="s">
        <v>178</v>
      </c>
      <c r="B151" s="21" t="s">
        <v>393</v>
      </c>
      <c r="C151" s="92" t="s">
        <v>357</v>
      </c>
      <c r="D151" s="33">
        <v>44562</v>
      </c>
      <c r="E151" s="33">
        <v>44895</v>
      </c>
      <c r="F151" s="31" t="s">
        <v>26</v>
      </c>
      <c r="G151" s="60">
        <f>700+800</f>
        <v>1500</v>
      </c>
      <c r="H151" s="31" t="s">
        <v>394</v>
      </c>
      <c r="I151" s="27"/>
    </row>
    <row r="152" spans="1:9" ht="15" customHeight="1">
      <c r="A152" s="70" t="s">
        <v>326</v>
      </c>
      <c r="B152" s="73" t="s">
        <v>395</v>
      </c>
      <c r="C152" s="98" t="s">
        <v>179</v>
      </c>
      <c r="D152" s="75">
        <v>44562</v>
      </c>
      <c r="E152" s="75">
        <v>44926</v>
      </c>
      <c r="F152" s="31" t="s">
        <v>0</v>
      </c>
      <c r="G152" s="60">
        <f>SUM(G153:G154)</f>
        <v>234895</v>
      </c>
      <c r="H152" s="73"/>
      <c r="I152" s="27"/>
    </row>
    <row r="153" spans="1:9" ht="30">
      <c r="A153" s="70"/>
      <c r="B153" s="73"/>
      <c r="C153" s="98"/>
      <c r="D153" s="75"/>
      <c r="E153" s="75"/>
      <c r="F153" s="31" t="s">
        <v>25</v>
      </c>
      <c r="G153" s="60">
        <f>G157</f>
        <v>1895</v>
      </c>
      <c r="H153" s="73"/>
      <c r="I153" s="27"/>
    </row>
    <row r="154" spans="1:9" ht="30">
      <c r="A154" s="70"/>
      <c r="B154" s="73"/>
      <c r="C154" s="98"/>
      <c r="D154" s="75"/>
      <c r="E154" s="75"/>
      <c r="F154" s="31" t="s">
        <v>28</v>
      </c>
      <c r="G154" s="60">
        <f>G162</f>
        <v>233000</v>
      </c>
      <c r="H154" s="73"/>
      <c r="I154" s="27"/>
    </row>
    <row r="155" spans="1:9" ht="45">
      <c r="A155" s="30" t="s">
        <v>180</v>
      </c>
      <c r="B155" s="31" t="s">
        <v>181</v>
      </c>
      <c r="C155" s="92" t="s">
        <v>182</v>
      </c>
      <c r="D155" s="33">
        <v>44562</v>
      </c>
      <c r="E155" s="33">
        <v>44926</v>
      </c>
      <c r="F155" s="31" t="s">
        <v>25</v>
      </c>
      <c r="G155" s="60">
        <f>G157</f>
        <v>1895</v>
      </c>
      <c r="H155" s="31"/>
      <c r="I155" s="27"/>
    </row>
    <row r="156" spans="1:9" ht="45">
      <c r="A156" s="30" t="s">
        <v>183</v>
      </c>
      <c r="B156" s="31" t="s">
        <v>184</v>
      </c>
      <c r="C156" s="92" t="s">
        <v>182</v>
      </c>
      <c r="D156" s="33">
        <v>44562</v>
      </c>
      <c r="E156" s="33">
        <v>44926</v>
      </c>
      <c r="F156" s="31" t="s">
        <v>56</v>
      </c>
      <c r="G156" s="60" t="s">
        <v>1</v>
      </c>
      <c r="H156" s="31" t="s">
        <v>185</v>
      </c>
      <c r="I156" s="27"/>
    </row>
    <row r="157" spans="1:9" ht="45">
      <c r="A157" s="30" t="s">
        <v>186</v>
      </c>
      <c r="B157" s="31" t="s">
        <v>187</v>
      </c>
      <c r="C157" s="92" t="s">
        <v>182</v>
      </c>
      <c r="D157" s="33">
        <v>44562</v>
      </c>
      <c r="E157" s="33">
        <v>44926</v>
      </c>
      <c r="F157" s="31" t="s">
        <v>25</v>
      </c>
      <c r="G157" s="60">
        <f>7737.4-5842.4</f>
        <v>1895</v>
      </c>
      <c r="H157" s="31" t="s">
        <v>188</v>
      </c>
      <c r="I157" s="27"/>
    </row>
    <row r="158" spans="1:9" ht="45">
      <c r="A158" s="30" t="s">
        <v>189</v>
      </c>
      <c r="B158" s="31" t="s">
        <v>190</v>
      </c>
      <c r="C158" s="92" t="s">
        <v>182</v>
      </c>
      <c r="D158" s="33">
        <v>44562</v>
      </c>
      <c r="E158" s="33">
        <v>44926</v>
      </c>
      <c r="F158" s="31" t="s">
        <v>56</v>
      </c>
      <c r="G158" s="60" t="s">
        <v>1</v>
      </c>
      <c r="H158" s="31" t="s">
        <v>191</v>
      </c>
      <c r="I158" s="27"/>
    </row>
    <row r="159" spans="1:9" ht="45">
      <c r="A159" s="51" t="s">
        <v>192</v>
      </c>
      <c r="B159" s="31" t="s">
        <v>193</v>
      </c>
      <c r="C159" s="92" t="s">
        <v>182</v>
      </c>
      <c r="D159" s="33">
        <v>44562</v>
      </c>
      <c r="E159" s="33">
        <v>44926</v>
      </c>
      <c r="F159" s="31" t="s">
        <v>56</v>
      </c>
      <c r="G159" s="60" t="s">
        <v>1</v>
      </c>
      <c r="H159" s="31" t="s">
        <v>194</v>
      </c>
      <c r="I159" s="27"/>
    </row>
    <row r="160" spans="1:9" ht="48" customHeight="1">
      <c r="A160" s="30" t="s">
        <v>195</v>
      </c>
      <c r="B160" s="31" t="s">
        <v>196</v>
      </c>
      <c r="C160" s="92" t="s">
        <v>182</v>
      </c>
      <c r="D160" s="33">
        <v>44562</v>
      </c>
      <c r="E160" s="33">
        <v>44926</v>
      </c>
      <c r="F160" s="31" t="s">
        <v>56</v>
      </c>
      <c r="G160" s="60" t="s">
        <v>1</v>
      </c>
      <c r="H160" s="31" t="s">
        <v>197</v>
      </c>
      <c r="I160" s="27"/>
    </row>
    <row r="161" spans="1:9" ht="60">
      <c r="A161" s="30" t="s">
        <v>198</v>
      </c>
      <c r="B161" s="31" t="s">
        <v>199</v>
      </c>
      <c r="C161" s="92" t="s">
        <v>182</v>
      </c>
      <c r="D161" s="33">
        <v>44562</v>
      </c>
      <c r="E161" s="33">
        <v>44926</v>
      </c>
      <c r="F161" s="31" t="s">
        <v>56</v>
      </c>
      <c r="G161" s="60" t="s">
        <v>1</v>
      </c>
      <c r="H161" s="31" t="s">
        <v>200</v>
      </c>
      <c r="I161" s="27"/>
    </row>
    <row r="162" spans="1:9" ht="60">
      <c r="A162" s="52" t="s">
        <v>201</v>
      </c>
      <c r="B162" s="31" t="s">
        <v>202</v>
      </c>
      <c r="C162" s="92" t="s">
        <v>179</v>
      </c>
      <c r="D162" s="33">
        <v>44562</v>
      </c>
      <c r="E162" s="33">
        <v>44926</v>
      </c>
      <c r="F162" s="31" t="s">
        <v>28</v>
      </c>
      <c r="G162" s="60">
        <v>233000</v>
      </c>
      <c r="H162" s="40" t="s">
        <v>203</v>
      </c>
      <c r="I162" s="27"/>
    </row>
    <row r="163" spans="1:9" ht="15" customHeight="1">
      <c r="A163" s="70" t="s">
        <v>327</v>
      </c>
      <c r="B163" s="73" t="s">
        <v>396</v>
      </c>
      <c r="C163" s="98" t="s">
        <v>338</v>
      </c>
      <c r="D163" s="75">
        <v>44562</v>
      </c>
      <c r="E163" s="75">
        <v>44926</v>
      </c>
      <c r="F163" s="31" t="s">
        <v>0</v>
      </c>
      <c r="G163" s="60">
        <f>G164+G165</f>
        <v>14474.499999999998</v>
      </c>
      <c r="H163" s="70"/>
      <c r="I163" s="27"/>
    </row>
    <row r="164" spans="1:9" ht="30">
      <c r="A164" s="70"/>
      <c r="B164" s="73"/>
      <c r="C164" s="98"/>
      <c r="D164" s="75"/>
      <c r="E164" s="75"/>
      <c r="F164" s="31" t="s">
        <v>25</v>
      </c>
      <c r="G164" s="60">
        <f>G181</f>
        <v>189.3</v>
      </c>
      <c r="H164" s="70"/>
      <c r="I164" s="27"/>
    </row>
    <row r="165" spans="1:9" ht="30">
      <c r="A165" s="70"/>
      <c r="B165" s="73"/>
      <c r="C165" s="98"/>
      <c r="D165" s="75"/>
      <c r="E165" s="75"/>
      <c r="F165" s="31" t="s">
        <v>26</v>
      </c>
      <c r="G165" s="60">
        <f>G177+G187</f>
        <v>14285.199999999999</v>
      </c>
      <c r="H165" s="70"/>
      <c r="I165" s="27"/>
    </row>
    <row r="166" spans="1:9" ht="123" customHeight="1">
      <c r="A166" s="30" t="s">
        <v>204</v>
      </c>
      <c r="B166" s="31" t="s">
        <v>205</v>
      </c>
      <c r="C166" s="92" t="s">
        <v>112</v>
      </c>
      <c r="D166" s="33">
        <v>44562</v>
      </c>
      <c r="E166" s="33">
        <v>44926</v>
      </c>
      <c r="F166" s="31" t="s">
        <v>56</v>
      </c>
      <c r="G166" s="60" t="s">
        <v>1</v>
      </c>
      <c r="H166" s="31" t="s">
        <v>206</v>
      </c>
      <c r="I166" s="27"/>
    </row>
    <row r="167" spans="1:9" ht="45">
      <c r="A167" s="30" t="s">
        <v>207</v>
      </c>
      <c r="B167" s="31" t="s">
        <v>208</v>
      </c>
      <c r="C167" s="92" t="s">
        <v>209</v>
      </c>
      <c r="D167" s="33">
        <v>44562</v>
      </c>
      <c r="E167" s="33">
        <v>44926</v>
      </c>
      <c r="F167" s="31" t="s">
        <v>56</v>
      </c>
      <c r="G167" s="60" t="s">
        <v>210</v>
      </c>
      <c r="H167" s="31"/>
      <c r="I167" s="27"/>
    </row>
    <row r="168" spans="1:9" ht="105.75" customHeight="1">
      <c r="A168" s="30" t="s">
        <v>211</v>
      </c>
      <c r="B168" s="31" t="s">
        <v>212</v>
      </c>
      <c r="C168" s="32" t="s">
        <v>397</v>
      </c>
      <c r="D168" s="33">
        <v>44562</v>
      </c>
      <c r="E168" s="33">
        <v>44926</v>
      </c>
      <c r="F168" s="31" t="s">
        <v>56</v>
      </c>
      <c r="G168" s="60" t="s">
        <v>210</v>
      </c>
      <c r="H168" s="31" t="s">
        <v>213</v>
      </c>
      <c r="I168" s="27"/>
    </row>
    <row r="169" spans="1:9" ht="120">
      <c r="A169" s="30" t="s">
        <v>214</v>
      </c>
      <c r="B169" s="31" t="s">
        <v>215</v>
      </c>
      <c r="C169" s="32" t="s">
        <v>432</v>
      </c>
      <c r="D169" s="33">
        <v>44562</v>
      </c>
      <c r="E169" s="33">
        <v>44926</v>
      </c>
      <c r="F169" s="31" t="s">
        <v>56</v>
      </c>
      <c r="G169" s="60" t="s">
        <v>210</v>
      </c>
      <c r="H169" s="31" t="s">
        <v>216</v>
      </c>
      <c r="I169" s="27"/>
    </row>
    <row r="170" spans="1:9" ht="124.5" customHeight="1">
      <c r="A170" s="30" t="s">
        <v>217</v>
      </c>
      <c r="B170" s="31" t="s">
        <v>218</v>
      </c>
      <c r="C170" s="32" t="s">
        <v>398</v>
      </c>
      <c r="D170" s="33">
        <v>44562</v>
      </c>
      <c r="E170" s="33">
        <v>44926</v>
      </c>
      <c r="F170" s="31" t="s">
        <v>56</v>
      </c>
      <c r="G170" s="60" t="s">
        <v>1</v>
      </c>
      <c r="H170" s="31" t="s">
        <v>219</v>
      </c>
      <c r="I170" s="27"/>
    </row>
    <row r="171" spans="1:9" ht="63" customHeight="1">
      <c r="A171" s="30" t="s">
        <v>220</v>
      </c>
      <c r="B171" s="31" t="s">
        <v>221</v>
      </c>
      <c r="C171" s="32" t="s">
        <v>222</v>
      </c>
      <c r="D171" s="33">
        <v>44562</v>
      </c>
      <c r="E171" s="33">
        <v>44926</v>
      </c>
      <c r="F171" s="31" t="s">
        <v>56</v>
      </c>
      <c r="G171" s="60" t="s">
        <v>210</v>
      </c>
      <c r="H171" s="31" t="s">
        <v>223</v>
      </c>
      <c r="I171" s="27"/>
    </row>
    <row r="172" spans="1:9" ht="135">
      <c r="A172" s="30" t="s">
        <v>224</v>
      </c>
      <c r="B172" s="31" t="s">
        <v>225</v>
      </c>
      <c r="C172" s="32" t="s">
        <v>433</v>
      </c>
      <c r="D172" s="33">
        <v>44562</v>
      </c>
      <c r="E172" s="33">
        <v>44926</v>
      </c>
      <c r="F172" s="31" t="s">
        <v>56</v>
      </c>
      <c r="G172" s="60" t="s">
        <v>210</v>
      </c>
      <c r="H172" s="31"/>
      <c r="I172" s="27"/>
    </row>
    <row r="173" spans="1:9" ht="135.75" customHeight="1">
      <c r="A173" s="30" t="s">
        <v>226</v>
      </c>
      <c r="B173" s="31" t="s">
        <v>399</v>
      </c>
      <c r="C173" s="32" t="s">
        <v>433</v>
      </c>
      <c r="D173" s="33">
        <v>44562</v>
      </c>
      <c r="E173" s="33">
        <v>44926</v>
      </c>
      <c r="F173" s="31" t="s">
        <v>56</v>
      </c>
      <c r="G173" s="60" t="s">
        <v>210</v>
      </c>
      <c r="H173" s="31" t="s">
        <v>227</v>
      </c>
      <c r="I173" s="27"/>
    </row>
    <row r="174" spans="1:8" s="27" customFormat="1" ht="49.5" customHeight="1">
      <c r="A174" s="30" t="s">
        <v>228</v>
      </c>
      <c r="B174" s="26" t="s">
        <v>342</v>
      </c>
      <c r="C174" s="92" t="s">
        <v>356</v>
      </c>
      <c r="D174" s="33">
        <v>44562</v>
      </c>
      <c r="E174" s="33">
        <v>44926</v>
      </c>
      <c r="F174" s="31" t="s">
        <v>56</v>
      </c>
      <c r="G174" s="60" t="s">
        <v>210</v>
      </c>
      <c r="H174" s="31" t="s">
        <v>343</v>
      </c>
    </row>
    <row r="175" spans="1:9" ht="60">
      <c r="A175" s="30" t="s">
        <v>229</v>
      </c>
      <c r="B175" s="31" t="s">
        <v>230</v>
      </c>
      <c r="C175" s="92" t="s">
        <v>356</v>
      </c>
      <c r="D175" s="33">
        <v>44562</v>
      </c>
      <c r="E175" s="33">
        <v>44926</v>
      </c>
      <c r="F175" s="31" t="s">
        <v>56</v>
      </c>
      <c r="G175" s="60" t="s">
        <v>210</v>
      </c>
      <c r="H175" s="31" t="s">
        <v>231</v>
      </c>
      <c r="I175" s="27"/>
    </row>
    <row r="176" spans="1:9" ht="60">
      <c r="A176" s="30" t="s">
        <v>328</v>
      </c>
      <c r="B176" s="31" t="s">
        <v>232</v>
      </c>
      <c r="C176" s="92" t="s">
        <v>356</v>
      </c>
      <c r="D176" s="33">
        <v>44562</v>
      </c>
      <c r="E176" s="33">
        <v>44926</v>
      </c>
      <c r="F176" s="31" t="s">
        <v>56</v>
      </c>
      <c r="G176" s="60" t="s">
        <v>210</v>
      </c>
      <c r="H176" s="31" t="s">
        <v>233</v>
      </c>
      <c r="I176" s="27"/>
    </row>
    <row r="177" spans="1:9" ht="120">
      <c r="A177" s="51" t="s">
        <v>234</v>
      </c>
      <c r="B177" s="31" t="s">
        <v>235</v>
      </c>
      <c r="C177" s="32" t="s">
        <v>400</v>
      </c>
      <c r="D177" s="33">
        <v>44562</v>
      </c>
      <c r="E177" s="33">
        <v>44926</v>
      </c>
      <c r="F177" s="31" t="s">
        <v>26</v>
      </c>
      <c r="G177" s="60">
        <f>G179</f>
        <v>5028.6</v>
      </c>
      <c r="H177" s="31"/>
      <c r="I177" s="27"/>
    </row>
    <row r="178" spans="1:255" s="3" customFormat="1" ht="60">
      <c r="A178" s="30" t="s">
        <v>236</v>
      </c>
      <c r="B178" s="31" t="s">
        <v>237</v>
      </c>
      <c r="C178" s="63" t="s">
        <v>434</v>
      </c>
      <c r="D178" s="33">
        <v>44562</v>
      </c>
      <c r="E178" s="33">
        <v>44926</v>
      </c>
      <c r="F178" s="31" t="s">
        <v>56</v>
      </c>
      <c r="G178" s="60" t="s">
        <v>210</v>
      </c>
      <c r="H178" s="31" t="s">
        <v>238</v>
      </c>
      <c r="I178" s="28"/>
      <c r="L178" s="7"/>
      <c r="M178" s="7"/>
      <c r="O178" s="1"/>
      <c r="Q178" s="4"/>
      <c r="T178" s="7"/>
      <c r="U178" s="7"/>
      <c r="W178" s="1"/>
      <c r="Y178" s="4"/>
      <c r="AB178" s="7"/>
      <c r="AC178" s="7"/>
      <c r="AE178" s="1"/>
      <c r="AG178" s="4"/>
      <c r="AJ178" s="7"/>
      <c r="AK178" s="7"/>
      <c r="AM178" s="1"/>
      <c r="AO178" s="4"/>
      <c r="AR178" s="7"/>
      <c r="AS178" s="7"/>
      <c r="AU178" s="1"/>
      <c r="AW178" s="4"/>
      <c r="AZ178" s="7"/>
      <c r="BA178" s="7"/>
      <c r="BC178" s="1"/>
      <c r="BE178" s="4"/>
      <c r="BH178" s="7"/>
      <c r="BI178" s="7"/>
      <c r="BK178" s="1"/>
      <c r="BM178" s="4"/>
      <c r="BP178" s="7"/>
      <c r="BQ178" s="7"/>
      <c r="BS178" s="1"/>
      <c r="BU178" s="4"/>
      <c r="BX178" s="7"/>
      <c r="BY178" s="7"/>
      <c r="CA178" s="1"/>
      <c r="CC178" s="4"/>
      <c r="CF178" s="7"/>
      <c r="CG178" s="7"/>
      <c r="CI178" s="1"/>
      <c r="CK178" s="4"/>
      <c r="CN178" s="7"/>
      <c r="CO178" s="7"/>
      <c r="CQ178" s="1"/>
      <c r="CS178" s="4"/>
      <c r="CV178" s="7"/>
      <c r="CW178" s="7"/>
      <c r="CY178" s="1"/>
      <c r="DA178" s="4"/>
      <c r="DD178" s="7"/>
      <c r="DE178" s="7"/>
      <c r="DG178" s="1"/>
      <c r="DI178" s="4"/>
      <c r="DL178" s="7"/>
      <c r="DM178" s="7"/>
      <c r="DO178" s="1"/>
      <c r="DQ178" s="4"/>
      <c r="DT178" s="7"/>
      <c r="DU178" s="7"/>
      <c r="DW178" s="1"/>
      <c r="DY178" s="4"/>
      <c r="EB178" s="7"/>
      <c r="EC178" s="7"/>
      <c r="EE178" s="1"/>
      <c r="EG178" s="4"/>
      <c r="EJ178" s="7"/>
      <c r="EK178" s="7"/>
      <c r="EM178" s="1"/>
      <c r="EO178" s="4"/>
      <c r="ER178" s="7"/>
      <c r="ES178" s="7"/>
      <c r="EU178" s="1"/>
      <c r="EW178" s="4"/>
      <c r="EZ178" s="7"/>
      <c r="FA178" s="7"/>
      <c r="FC178" s="1"/>
      <c r="FE178" s="4"/>
      <c r="FH178" s="7"/>
      <c r="FI178" s="7"/>
      <c r="FK178" s="1"/>
      <c r="FM178" s="4"/>
      <c r="FP178" s="7"/>
      <c r="FQ178" s="7"/>
      <c r="FS178" s="1"/>
      <c r="FU178" s="4"/>
      <c r="FX178" s="7"/>
      <c r="FY178" s="7"/>
      <c r="GA178" s="1"/>
      <c r="GC178" s="4"/>
      <c r="GF178" s="7"/>
      <c r="GG178" s="7"/>
      <c r="GI178" s="1"/>
      <c r="GK178" s="4"/>
      <c r="GN178" s="7"/>
      <c r="GO178" s="7"/>
      <c r="GQ178" s="1"/>
      <c r="GS178" s="4"/>
      <c r="GV178" s="7"/>
      <c r="GW178" s="7"/>
      <c r="GY178" s="1"/>
      <c r="HA178" s="4"/>
      <c r="HD178" s="7"/>
      <c r="HE178" s="7"/>
      <c r="HG178" s="1"/>
      <c r="HI178" s="4"/>
      <c r="HL178" s="7"/>
      <c r="HM178" s="7"/>
      <c r="HO178" s="1"/>
      <c r="HQ178" s="4"/>
      <c r="HT178" s="7"/>
      <c r="HU178" s="7"/>
      <c r="HW178" s="1"/>
      <c r="HY178" s="4"/>
      <c r="IB178" s="7"/>
      <c r="IC178" s="7"/>
      <c r="IE178" s="1"/>
      <c r="IG178" s="4"/>
      <c r="IJ178" s="7"/>
      <c r="IK178" s="7"/>
      <c r="IM178" s="1"/>
      <c r="IO178" s="4"/>
      <c r="IR178" s="7"/>
      <c r="IS178" s="7"/>
      <c r="IU178" s="1"/>
    </row>
    <row r="179" spans="1:9" ht="60">
      <c r="A179" s="51" t="s">
        <v>239</v>
      </c>
      <c r="B179" s="31" t="s">
        <v>240</v>
      </c>
      <c r="C179" s="32" t="s">
        <v>401</v>
      </c>
      <c r="D179" s="33">
        <v>44562</v>
      </c>
      <c r="E179" s="33">
        <v>44926</v>
      </c>
      <c r="F179" s="31" t="s">
        <v>26</v>
      </c>
      <c r="G179" s="60">
        <f>5003.6+25</f>
        <v>5028.6</v>
      </c>
      <c r="H179" s="31" t="s">
        <v>402</v>
      </c>
      <c r="I179" s="27"/>
    </row>
    <row r="180" spans="1:9" ht="60">
      <c r="A180" s="51" t="s">
        <v>241</v>
      </c>
      <c r="B180" s="31" t="s">
        <v>242</v>
      </c>
      <c r="C180" s="63" t="s">
        <v>434</v>
      </c>
      <c r="D180" s="33">
        <v>44562</v>
      </c>
      <c r="E180" s="33">
        <v>44926</v>
      </c>
      <c r="F180" s="31" t="s">
        <v>56</v>
      </c>
      <c r="G180" s="60" t="s">
        <v>210</v>
      </c>
      <c r="H180" s="31" t="s">
        <v>243</v>
      </c>
      <c r="I180" s="27"/>
    </row>
    <row r="181" spans="1:9" ht="60">
      <c r="A181" s="51" t="s">
        <v>244</v>
      </c>
      <c r="B181" s="31" t="s">
        <v>245</v>
      </c>
      <c r="C181" s="32" t="s">
        <v>340</v>
      </c>
      <c r="D181" s="33">
        <v>44562</v>
      </c>
      <c r="E181" s="33">
        <v>44926</v>
      </c>
      <c r="F181" s="31" t="s">
        <v>25</v>
      </c>
      <c r="G181" s="60">
        <f>G182</f>
        <v>189.3</v>
      </c>
      <c r="H181" s="31"/>
      <c r="I181" s="27"/>
    </row>
    <row r="182" spans="1:9" ht="66.75" customHeight="1">
      <c r="A182" s="30" t="s">
        <v>246</v>
      </c>
      <c r="B182" s="31" t="s">
        <v>247</v>
      </c>
      <c r="C182" s="65" t="s">
        <v>434</v>
      </c>
      <c r="D182" s="33">
        <v>44562</v>
      </c>
      <c r="E182" s="33">
        <v>44926</v>
      </c>
      <c r="F182" s="31" t="s">
        <v>25</v>
      </c>
      <c r="G182" s="60">
        <f>221.4-32.1</f>
        <v>189.3</v>
      </c>
      <c r="H182" s="31" t="s">
        <v>248</v>
      </c>
      <c r="I182" s="27"/>
    </row>
    <row r="183" spans="1:9" ht="65.25" customHeight="1">
      <c r="A183" s="30" t="s">
        <v>249</v>
      </c>
      <c r="B183" s="31" t="s">
        <v>250</v>
      </c>
      <c r="C183" s="65" t="s">
        <v>434</v>
      </c>
      <c r="D183" s="33">
        <v>44562</v>
      </c>
      <c r="E183" s="33">
        <v>44926</v>
      </c>
      <c r="F183" s="31" t="s">
        <v>56</v>
      </c>
      <c r="G183" s="60" t="s">
        <v>1</v>
      </c>
      <c r="H183" s="31" t="s">
        <v>251</v>
      </c>
      <c r="I183" s="27"/>
    </row>
    <row r="184" spans="1:9" ht="124.5" customHeight="1">
      <c r="A184" s="30" t="s">
        <v>252</v>
      </c>
      <c r="B184" s="31" t="s">
        <v>253</v>
      </c>
      <c r="C184" s="65" t="s">
        <v>434</v>
      </c>
      <c r="D184" s="33">
        <v>44562</v>
      </c>
      <c r="E184" s="33">
        <v>44926</v>
      </c>
      <c r="F184" s="31" t="s">
        <v>56</v>
      </c>
      <c r="G184" s="60" t="s">
        <v>1</v>
      </c>
      <c r="H184" s="31" t="s">
        <v>254</v>
      </c>
      <c r="I184" s="27"/>
    </row>
    <row r="185" spans="1:9" ht="120">
      <c r="A185" s="52" t="s">
        <v>255</v>
      </c>
      <c r="B185" s="31" t="s">
        <v>256</v>
      </c>
      <c r="C185" s="65" t="s">
        <v>434</v>
      </c>
      <c r="D185" s="33">
        <v>44562</v>
      </c>
      <c r="E185" s="33">
        <v>44926</v>
      </c>
      <c r="F185" s="31" t="s">
        <v>56</v>
      </c>
      <c r="G185" s="60" t="s">
        <v>1</v>
      </c>
      <c r="H185" s="31" t="s">
        <v>257</v>
      </c>
      <c r="I185" s="27"/>
    </row>
    <row r="186" spans="1:9" ht="60" customHeight="1">
      <c r="A186" s="52" t="s">
        <v>258</v>
      </c>
      <c r="B186" s="31" t="s">
        <v>259</v>
      </c>
      <c r="C186" s="65" t="s">
        <v>434</v>
      </c>
      <c r="D186" s="33">
        <v>44562</v>
      </c>
      <c r="E186" s="33">
        <v>44926</v>
      </c>
      <c r="F186" s="31" t="s">
        <v>56</v>
      </c>
      <c r="G186" s="60" t="s">
        <v>1</v>
      </c>
      <c r="H186" s="31" t="s">
        <v>260</v>
      </c>
      <c r="I186" s="27"/>
    </row>
    <row r="187" spans="1:9" ht="63" customHeight="1">
      <c r="A187" s="52" t="s">
        <v>261</v>
      </c>
      <c r="B187" s="31" t="s">
        <v>403</v>
      </c>
      <c r="C187" s="32" t="s">
        <v>404</v>
      </c>
      <c r="D187" s="33">
        <v>44562</v>
      </c>
      <c r="E187" s="33">
        <v>44926</v>
      </c>
      <c r="F187" s="31" t="s">
        <v>26</v>
      </c>
      <c r="G187" s="60">
        <f>8796.41+190.3+269.89</f>
        <v>9256.599999999999</v>
      </c>
      <c r="H187" s="31" t="s">
        <v>262</v>
      </c>
      <c r="I187" s="27"/>
    </row>
    <row r="188" spans="1:9" ht="30">
      <c r="A188" s="30" t="s">
        <v>329</v>
      </c>
      <c r="B188" s="31" t="s">
        <v>405</v>
      </c>
      <c r="C188" s="32" t="s">
        <v>336</v>
      </c>
      <c r="D188" s="53">
        <v>44562</v>
      </c>
      <c r="E188" s="33">
        <v>44926</v>
      </c>
      <c r="F188" s="31" t="s">
        <v>26</v>
      </c>
      <c r="G188" s="60">
        <f>G189+G192</f>
        <v>834.0000000000001</v>
      </c>
      <c r="H188" s="31"/>
      <c r="I188" s="27"/>
    </row>
    <row r="189" spans="1:9" ht="60">
      <c r="A189" s="51" t="s">
        <v>263</v>
      </c>
      <c r="B189" s="31" t="s">
        <v>264</v>
      </c>
      <c r="C189" s="65" t="s">
        <v>434</v>
      </c>
      <c r="D189" s="51" t="s">
        <v>265</v>
      </c>
      <c r="E189" s="51" t="s">
        <v>266</v>
      </c>
      <c r="F189" s="31" t="s">
        <v>26</v>
      </c>
      <c r="G189" s="60">
        <f>G190</f>
        <v>86.40000000000009</v>
      </c>
      <c r="H189" s="31"/>
      <c r="I189" s="27"/>
    </row>
    <row r="190" spans="1:9" ht="60">
      <c r="A190" s="51" t="s">
        <v>267</v>
      </c>
      <c r="B190" s="31" t="s">
        <v>268</v>
      </c>
      <c r="C190" s="65" t="s">
        <v>434</v>
      </c>
      <c r="D190" s="51" t="s">
        <v>265</v>
      </c>
      <c r="E190" s="51" t="s">
        <v>266</v>
      </c>
      <c r="F190" s="31" t="s">
        <v>26</v>
      </c>
      <c r="G190" s="60">
        <f>1200-1113.6</f>
        <v>86.40000000000009</v>
      </c>
      <c r="H190" s="31" t="s">
        <v>269</v>
      </c>
      <c r="I190" s="27"/>
    </row>
    <row r="191" spans="1:9" ht="65.25" customHeight="1">
      <c r="A191" s="51" t="s">
        <v>270</v>
      </c>
      <c r="B191" s="31" t="s">
        <v>271</v>
      </c>
      <c r="C191" s="65" t="s">
        <v>434</v>
      </c>
      <c r="D191" s="51" t="s">
        <v>265</v>
      </c>
      <c r="E191" s="51" t="s">
        <v>266</v>
      </c>
      <c r="F191" s="31" t="s">
        <v>56</v>
      </c>
      <c r="G191" s="60" t="s">
        <v>1</v>
      </c>
      <c r="H191" s="31" t="s">
        <v>272</v>
      </c>
      <c r="I191" s="27"/>
    </row>
    <row r="192" spans="1:9" ht="108.75" customHeight="1">
      <c r="A192" s="51" t="s">
        <v>330</v>
      </c>
      <c r="B192" s="31" t="s">
        <v>273</v>
      </c>
      <c r="C192" s="65" t="s">
        <v>434</v>
      </c>
      <c r="D192" s="51" t="s">
        <v>265</v>
      </c>
      <c r="E192" s="51" t="s">
        <v>266</v>
      </c>
      <c r="F192" s="31" t="s">
        <v>26</v>
      </c>
      <c r="G192" s="60">
        <f>1500-752.4</f>
        <v>747.6</v>
      </c>
      <c r="H192" s="31" t="s">
        <v>274</v>
      </c>
      <c r="I192" s="27"/>
    </row>
    <row r="193" spans="1:9" ht="34.5" customHeight="1">
      <c r="A193" s="30" t="s">
        <v>331</v>
      </c>
      <c r="B193" s="31" t="s">
        <v>406</v>
      </c>
      <c r="C193" s="32" t="s">
        <v>339</v>
      </c>
      <c r="D193" s="33">
        <v>44562</v>
      </c>
      <c r="E193" s="33">
        <v>44926</v>
      </c>
      <c r="F193" s="31" t="s">
        <v>26</v>
      </c>
      <c r="G193" s="60">
        <f>G194+G195+G196</f>
        <v>122711.8</v>
      </c>
      <c r="H193" s="40"/>
      <c r="I193" s="27"/>
    </row>
    <row r="194" spans="1:9" ht="75">
      <c r="A194" s="30" t="s">
        <v>275</v>
      </c>
      <c r="B194" s="31" t="s">
        <v>276</v>
      </c>
      <c r="C194" s="32" t="s">
        <v>277</v>
      </c>
      <c r="D194" s="33">
        <v>44562</v>
      </c>
      <c r="E194" s="33">
        <v>44926</v>
      </c>
      <c r="F194" s="31" t="s">
        <v>26</v>
      </c>
      <c r="G194" s="9">
        <f>38635.7+10150+32</f>
        <v>48817.7</v>
      </c>
      <c r="H194" s="40" t="s">
        <v>278</v>
      </c>
      <c r="I194" s="27"/>
    </row>
    <row r="195" spans="1:9" ht="165">
      <c r="A195" s="30" t="s">
        <v>279</v>
      </c>
      <c r="B195" s="31" t="s">
        <v>280</v>
      </c>
      <c r="C195" s="32" t="s">
        <v>419</v>
      </c>
      <c r="D195" s="33">
        <v>44562</v>
      </c>
      <c r="E195" s="33">
        <v>44926</v>
      </c>
      <c r="F195" s="31" t="s">
        <v>26</v>
      </c>
      <c r="G195" s="60">
        <f>34+136</f>
        <v>170</v>
      </c>
      <c r="H195" s="40" t="s">
        <v>281</v>
      </c>
      <c r="I195" s="27"/>
    </row>
    <row r="196" spans="1:9" ht="60">
      <c r="A196" s="30" t="s">
        <v>282</v>
      </c>
      <c r="B196" s="31" t="s">
        <v>407</v>
      </c>
      <c r="C196" s="92" t="s">
        <v>358</v>
      </c>
      <c r="D196" s="33">
        <v>44562</v>
      </c>
      <c r="E196" s="33">
        <v>44926</v>
      </c>
      <c r="F196" s="31" t="s">
        <v>26</v>
      </c>
      <c r="G196" s="60">
        <f>G197+G198</f>
        <v>73724.1</v>
      </c>
      <c r="H196" s="40" t="s">
        <v>408</v>
      </c>
      <c r="I196" s="27"/>
    </row>
    <row r="197" spans="1:9" s="8" customFormat="1" ht="49.5" customHeight="1">
      <c r="A197" s="30" t="s">
        <v>283</v>
      </c>
      <c r="B197" s="31" t="s">
        <v>409</v>
      </c>
      <c r="C197" s="92" t="s">
        <v>358</v>
      </c>
      <c r="D197" s="33">
        <v>44562</v>
      </c>
      <c r="E197" s="33">
        <v>44926</v>
      </c>
      <c r="F197" s="31" t="s">
        <v>26</v>
      </c>
      <c r="G197" s="60">
        <f>32108.6+2388.5</f>
        <v>34497.1</v>
      </c>
      <c r="H197" s="40" t="s">
        <v>284</v>
      </c>
      <c r="I197" s="54"/>
    </row>
    <row r="198" spans="1:9" s="8" customFormat="1" ht="63.75" customHeight="1">
      <c r="A198" s="51" t="s">
        <v>285</v>
      </c>
      <c r="B198" s="31" t="s">
        <v>410</v>
      </c>
      <c r="C198" s="92" t="s">
        <v>358</v>
      </c>
      <c r="D198" s="33" t="s">
        <v>286</v>
      </c>
      <c r="E198" s="33">
        <v>44926</v>
      </c>
      <c r="F198" s="31" t="s">
        <v>26</v>
      </c>
      <c r="G198" s="60">
        <f>3950+35277</f>
        <v>39227</v>
      </c>
      <c r="H198" s="31" t="s">
        <v>287</v>
      </c>
      <c r="I198" s="54"/>
    </row>
    <row r="199" spans="1:9" ht="45">
      <c r="A199" s="30" t="s">
        <v>332</v>
      </c>
      <c r="B199" s="31" t="s">
        <v>288</v>
      </c>
      <c r="C199" s="32" t="s">
        <v>289</v>
      </c>
      <c r="D199" s="33">
        <v>44562</v>
      </c>
      <c r="E199" s="33">
        <v>44926</v>
      </c>
      <c r="F199" s="31" t="s">
        <v>26</v>
      </c>
      <c r="G199" s="60">
        <f>G200+G201</f>
        <v>1311.6999999999998</v>
      </c>
      <c r="H199" s="31"/>
      <c r="I199" s="27"/>
    </row>
    <row r="200" spans="1:9" ht="153.75" customHeight="1">
      <c r="A200" s="30" t="s">
        <v>290</v>
      </c>
      <c r="B200" s="31" t="s">
        <v>291</v>
      </c>
      <c r="C200" s="32" t="s">
        <v>292</v>
      </c>
      <c r="D200" s="33">
        <v>44562</v>
      </c>
      <c r="E200" s="33">
        <v>44926</v>
      </c>
      <c r="F200" s="31" t="s">
        <v>26</v>
      </c>
      <c r="G200" s="60">
        <f>471.5-190.3+28.2</f>
        <v>309.4</v>
      </c>
      <c r="H200" s="31" t="s">
        <v>293</v>
      </c>
      <c r="I200" s="27"/>
    </row>
    <row r="201" spans="1:9" ht="92.25" customHeight="1">
      <c r="A201" s="55" t="s">
        <v>294</v>
      </c>
      <c r="B201" s="31" t="s">
        <v>411</v>
      </c>
      <c r="C201" s="20" t="s">
        <v>412</v>
      </c>
      <c r="D201" s="33">
        <v>44562</v>
      </c>
      <c r="E201" s="33">
        <v>44926</v>
      </c>
      <c r="F201" s="31" t="s">
        <v>26</v>
      </c>
      <c r="G201" s="60">
        <f>G202+G203+G204+G205</f>
        <v>1002.3</v>
      </c>
      <c r="H201" s="31"/>
      <c r="I201" s="27"/>
    </row>
    <row r="202" spans="1:9" ht="109.5" customHeight="1">
      <c r="A202" s="55" t="s">
        <v>333</v>
      </c>
      <c r="B202" s="31" t="s">
        <v>295</v>
      </c>
      <c r="C202" s="20" t="s">
        <v>413</v>
      </c>
      <c r="D202" s="33">
        <v>44562</v>
      </c>
      <c r="E202" s="33">
        <v>44926</v>
      </c>
      <c r="F202" s="31" t="s">
        <v>26</v>
      </c>
      <c r="G202" s="60">
        <v>536.43</v>
      </c>
      <c r="H202" s="31" t="s">
        <v>414</v>
      </c>
      <c r="I202" s="27"/>
    </row>
    <row r="203" spans="1:9" ht="47.25" customHeight="1">
      <c r="A203" s="55" t="s">
        <v>296</v>
      </c>
      <c r="B203" s="31" t="s">
        <v>297</v>
      </c>
      <c r="C203" s="20" t="s">
        <v>413</v>
      </c>
      <c r="D203" s="33">
        <v>44562</v>
      </c>
      <c r="E203" s="33">
        <v>44926</v>
      </c>
      <c r="F203" s="31" t="s">
        <v>26</v>
      </c>
      <c r="G203" s="60">
        <v>205.87</v>
      </c>
      <c r="H203" s="31" t="s">
        <v>298</v>
      </c>
      <c r="I203" s="27"/>
    </row>
    <row r="204" spans="1:9" ht="107.25" customHeight="1">
      <c r="A204" s="55" t="s">
        <v>335</v>
      </c>
      <c r="B204" s="31" t="s">
        <v>349</v>
      </c>
      <c r="C204" s="20" t="s">
        <v>413</v>
      </c>
      <c r="D204" s="33">
        <v>44562</v>
      </c>
      <c r="E204" s="33">
        <v>44834</v>
      </c>
      <c r="F204" s="31" t="s">
        <v>26</v>
      </c>
      <c r="G204" s="60">
        <v>232.5</v>
      </c>
      <c r="H204" s="31" t="s">
        <v>341</v>
      </c>
      <c r="I204" s="27"/>
    </row>
    <row r="205" spans="1:9" ht="45.75" customHeight="1">
      <c r="A205" s="55" t="s">
        <v>348</v>
      </c>
      <c r="B205" s="31" t="s">
        <v>350</v>
      </c>
      <c r="C205" s="20" t="s">
        <v>415</v>
      </c>
      <c r="D205" s="33">
        <v>44562</v>
      </c>
      <c r="E205" s="33">
        <v>44834</v>
      </c>
      <c r="F205" s="31" t="s">
        <v>26</v>
      </c>
      <c r="G205" s="60">
        <v>27.5</v>
      </c>
      <c r="H205" s="31" t="s">
        <v>344</v>
      </c>
      <c r="I205" s="27"/>
    </row>
    <row r="206" spans="1:9" ht="137.25" customHeight="1">
      <c r="A206" s="55" t="s">
        <v>299</v>
      </c>
      <c r="B206" s="31" t="s">
        <v>300</v>
      </c>
      <c r="C206" s="32" t="s">
        <v>416</v>
      </c>
      <c r="D206" s="33">
        <v>44562</v>
      </c>
      <c r="E206" s="33">
        <v>44926</v>
      </c>
      <c r="F206" s="31" t="s">
        <v>56</v>
      </c>
      <c r="G206" s="60" t="s">
        <v>210</v>
      </c>
      <c r="H206" s="31" t="s">
        <v>301</v>
      </c>
      <c r="I206" s="27"/>
    </row>
    <row r="207" spans="1:9" ht="180">
      <c r="A207" s="55" t="s">
        <v>302</v>
      </c>
      <c r="B207" s="31" t="s">
        <v>303</v>
      </c>
      <c r="C207" s="32" t="s">
        <v>420</v>
      </c>
      <c r="D207" s="33">
        <v>44562</v>
      </c>
      <c r="E207" s="33">
        <v>44926</v>
      </c>
      <c r="F207" s="31" t="s">
        <v>56</v>
      </c>
      <c r="G207" s="60" t="s">
        <v>210</v>
      </c>
      <c r="H207" s="31" t="s">
        <v>304</v>
      </c>
      <c r="I207" s="27"/>
    </row>
    <row r="208" spans="1:9" ht="64.5" customHeight="1">
      <c r="A208" s="55" t="s">
        <v>305</v>
      </c>
      <c r="B208" s="31" t="s">
        <v>306</v>
      </c>
      <c r="C208" s="32" t="s">
        <v>289</v>
      </c>
      <c r="D208" s="33">
        <v>44562</v>
      </c>
      <c r="E208" s="33">
        <v>44926</v>
      </c>
      <c r="F208" s="31" t="s">
        <v>56</v>
      </c>
      <c r="G208" s="60" t="s">
        <v>210</v>
      </c>
      <c r="H208" s="31" t="s">
        <v>307</v>
      </c>
      <c r="I208" s="27"/>
    </row>
    <row r="209" spans="1:9" ht="90">
      <c r="A209" s="55" t="s">
        <v>308</v>
      </c>
      <c r="B209" s="31" t="s">
        <v>309</v>
      </c>
      <c r="C209" s="32" t="s">
        <v>310</v>
      </c>
      <c r="D209" s="33">
        <v>44562</v>
      </c>
      <c r="E209" s="33">
        <v>44926</v>
      </c>
      <c r="F209" s="31" t="s">
        <v>56</v>
      </c>
      <c r="G209" s="60" t="s">
        <v>210</v>
      </c>
      <c r="H209" s="31" t="s">
        <v>311</v>
      </c>
      <c r="I209" s="27"/>
    </row>
    <row r="210" spans="1:9" ht="48" customHeight="1">
      <c r="A210" s="55" t="s">
        <v>312</v>
      </c>
      <c r="B210" s="39" t="s">
        <v>313</v>
      </c>
      <c r="C210" s="39" t="s">
        <v>289</v>
      </c>
      <c r="D210" s="33">
        <v>44562</v>
      </c>
      <c r="E210" s="33">
        <v>44926</v>
      </c>
      <c r="F210" s="31" t="s">
        <v>56</v>
      </c>
      <c r="G210" s="60" t="s">
        <v>1</v>
      </c>
      <c r="H210" s="39" t="s">
        <v>314</v>
      </c>
      <c r="I210" s="27"/>
    </row>
    <row r="211" spans="1:9" ht="95.25" customHeight="1">
      <c r="A211" s="55" t="s">
        <v>315</v>
      </c>
      <c r="B211" s="31" t="s">
        <v>316</v>
      </c>
      <c r="C211" s="31" t="s">
        <v>289</v>
      </c>
      <c r="D211" s="33">
        <v>44562</v>
      </c>
      <c r="E211" s="33">
        <v>44926</v>
      </c>
      <c r="F211" s="31" t="s">
        <v>56</v>
      </c>
      <c r="G211" s="60" t="s">
        <v>210</v>
      </c>
      <c r="H211" s="31" t="s">
        <v>317</v>
      </c>
      <c r="I211" s="27"/>
    </row>
    <row r="212" spans="1:9" ht="15" customHeight="1">
      <c r="A212" s="93" t="s">
        <v>418</v>
      </c>
      <c r="B212" s="93"/>
      <c r="C212" s="94"/>
      <c r="E212" s="25"/>
      <c r="G212" s="56"/>
      <c r="H212" s="21"/>
      <c r="I212" s="27"/>
    </row>
    <row r="213" spans="1:8" s="27" customFormat="1" ht="15" customHeight="1">
      <c r="A213" s="95" t="s">
        <v>435</v>
      </c>
      <c r="B213" s="96"/>
      <c r="C213" s="97"/>
      <c r="D213" s="22"/>
      <c r="E213" s="22"/>
      <c r="F213" s="23"/>
      <c r="G213" s="56"/>
      <c r="H213" s="21"/>
    </row>
    <row r="214" spans="1:9" ht="15" customHeight="1">
      <c r="A214" s="57"/>
      <c r="B214" s="21"/>
      <c r="C214" s="29"/>
      <c r="D214" s="29"/>
      <c r="E214" s="29"/>
      <c r="G214" s="56"/>
      <c r="H214" s="21"/>
      <c r="I214" s="27"/>
    </row>
    <row r="215" spans="1:9" ht="15">
      <c r="A215" s="27"/>
      <c r="B215" s="21"/>
      <c r="C215" s="29" t="s">
        <v>318</v>
      </c>
      <c r="D215" s="69"/>
      <c r="E215" s="69"/>
      <c r="G215" s="56"/>
      <c r="H215" s="21"/>
      <c r="I215" s="27"/>
    </row>
    <row r="216" spans="1:9" ht="15">
      <c r="A216" s="27"/>
      <c r="I216" s="27"/>
    </row>
    <row r="217" ht="15">
      <c r="I217" s="27"/>
    </row>
    <row r="218" ht="15">
      <c r="I218" s="27"/>
    </row>
  </sheetData>
  <sheetProtection selectLockedCells="1" selectUnlockedCells="1"/>
  <mergeCells count="190">
    <mergeCell ref="A212:B212"/>
    <mergeCell ref="D215:E215"/>
    <mergeCell ref="A163:A165"/>
    <mergeCell ref="B163:B165"/>
    <mergeCell ref="C163:C165"/>
    <mergeCell ref="D163:D165"/>
    <mergeCell ref="E163:E165"/>
    <mergeCell ref="H163:H165"/>
    <mergeCell ref="A152:A154"/>
    <mergeCell ref="B152:B154"/>
    <mergeCell ref="C152:C154"/>
    <mergeCell ref="D152:D154"/>
    <mergeCell ref="E152:E154"/>
    <mergeCell ref="H152:H154"/>
    <mergeCell ref="A149:A150"/>
    <mergeCell ref="B149:B150"/>
    <mergeCell ref="C149:C150"/>
    <mergeCell ref="D149:D150"/>
    <mergeCell ref="E149:E150"/>
    <mergeCell ref="H149:H150"/>
    <mergeCell ref="A142:A144"/>
    <mergeCell ref="B142:B144"/>
    <mergeCell ref="C142:C144"/>
    <mergeCell ref="D142:D144"/>
    <mergeCell ref="E142:E144"/>
    <mergeCell ref="H142:H144"/>
    <mergeCell ref="A139:A141"/>
    <mergeCell ref="B139:B141"/>
    <mergeCell ref="C139:C141"/>
    <mergeCell ref="D139:D141"/>
    <mergeCell ref="E139:E141"/>
    <mergeCell ref="A132:A135"/>
    <mergeCell ref="B132:B135"/>
    <mergeCell ref="C132:C135"/>
    <mergeCell ref="D132:D135"/>
    <mergeCell ref="E132:E135"/>
    <mergeCell ref="H132:H135"/>
    <mergeCell ref="A128:A130"/>
    <mergeCell ref="B128:B130"/>
    <mergeCell ref="C128:C130"/>
    <mergeCell ref="D128:D130"/>
    <mergeCell ref="E128:E130"/>
    <mergeCell ref="H128:H130"/>
    <mergeCell ref="A124:A127"/>
    <mergeCell ref="B124:B127"/>
    <mergeCell ref="C124:C127"/>
    <mergeCell ref="D124:D127"/>
    <mergeCell ref="E124:E127"/>
    <mergeCell ref="H124:H127"/>
    <mergeCell ref="A119:A122"/>
    <mergeCell ref="B119:B122"/>
    <mergeCell ref="C119:C122"/>
    <mergeCell ref="D119:D122"/>
    <mergeCell ref="E119:E122"/>
    <mergeCell ref="H119:H122"/>
    <mergeCell ref="A115:A118"/>
    <mergeCell ref="B115:B118"/>
    <mergeCell ref="C115:C118"/>
    <mergeCell ref="D115:D118"/>
    <mergeCell ref="E115:E118"/>
    <mergeCell ref="H115:H118"/>
    <mergeCell ref="H91:H93"/>
    <mergeCell ref="A111:A114"/>
    <mergeCell ref="B111:B114"/>
    <mergeCell ref="C111:C114"/>
    <mergeCell ref="D111:D114"/>
    <mergeCell ref="E111:E114"/>
    <mergeCell ref="H111:H114"/>
    <mergeCell ref="A88:A90"/>
    <mergeCell ref="B88:B90"/>
    <mergeCell ref="C88:C90"/>
    <mergeCell ref="D88:D90"/>
    <mergeCell ref="E88:E90"/>
    <mergeCell ref="A91:A93"/>
    <mergeCell ref="B91:B93"/>
    <mergeCell ref="C91:C93"/>
    <mergeCell ref="D91:D93"/>
    <mergeCell ref="E91:E93"/>
    <mergeCell ref="A85:A87"/>
    <mergeCell ref="B85:B87"/>
    <mergeCell ref="C85:C87"/>
    <mergeCell ref="D85:D87"/>
    <mergeCell ref="E85:E87"/>
    <mergeCell ref="H85:H87"/>
    <mergeCell ref="A82:A84"/>
    <mergeCell ref="B82:B84"/>
    <mergeCell ref="C82:C84"/>
    <mergeCell ref="D82:D84"/>
    <mergeCell ref="E82:E84"/>
    <mergeCell ref="H82:H84"/>
    <mergeCell ref="A70:A73"/>
    <mergeCell ref="B70:B73"/>
    <mergeCell ref="C70:C73"/>
    <mergeCell ref="D70:D73"/>
    <mergeCell ref="E70:E73"/>
    <mergeCell ref="H70:H73"/>
    <mergeCell ref="A66:A69"/>
    <mergeCell ref="B66:B69"/>
    <mergeCell ref="C66:C69"/>
    <mergeCell ref="D66:D69"/>
    <mergeCell ref="E66:E69"/>
    <mergeCell ref="H66:H69"/>
    <mergeCell ref="A54:A57"/>
    <mergeCell ref="B54:B57"/>
    <mergeCell ref="C54:C57"/>
    <mergeCell ref="D54:D57"/>
    <mergeCell ref="E54:E57"/>
    <mergeCell ref="H54:H57"/>
    <mergeCell ref="A51:A53"/>
    <mergeCell ref="B51:B53"/>
    <mergeCell ref="C51:C53"/>
    <mergeCell ref="D51:D53"/>
    <mergeCell ref="E51:E53"/>
    <mergeCell ref="H51:H53"/>
    <mergeCell ref="A47:A49"/>
    <mergeCell ref="B47:B49"/>
    <mergeCell ref="C47:C49"/>
    <mergeCell ref="D47:D49"/>
    <mergeCell ref="E47:E49"/>
    <mergeCell ref="H47:H49"/>
    <mergeCell ref="A42:A45"/>
    <mergeCell ref="B42:B45"/>
    <mergeCell ref="C42:C45"/>
    <mergeCell ref="D42:D45"/>
    <mergeCell ref="E42:E45"/>
    <mergeCell ref="H42:H45"/>
    <mergeCell ref="A39:A41"/>
    <mergeCell ref="B39:B41"/>
    <mergeCell ref="C39:C41"/>
    <mergeCell ref="D39:D41"/>
    <mergeCell ref="E39:E41"/>
    <mergeCell ref="H39:H41"/>
    <mergeCell ref="A35:A38"/>
    <mergeCell ref="B35:B38"/>
    <mergeCell ref="C35:C38"/>
    <mergeCell ref="D35:D38"/>
    <mergeCell ref="E35:E38"/>
    <mergeCell ref="H35:H38"/>
    <mergeCell ref="A31:A34"/>
    <mergeCell ref="B31:B34"/>
    <mergeCell ref="C31:C34"/>
    <mergeCell ref="D31:D34"/>
    <mergeCell ref="E31:E34"/>
    <mergeCell ref="H31:H34"/>
    <mergeCell ref="A27:A30"/>
    <mergeCell ref="B27:B30"/>
    <mergeCell ref="C27:C30"/>
    <mergeCell ref="D27:D30"/>
    <mergeCell ref="E27:E30"/>
    <mergeCell ref="H27:H30"/>
    <mergeCell ref="A23:A26"/>
    <mergeCell ref="B23:B26"/>
    <mergeCell ref="C23:C26"/>
    <mergeCell ref="D23:D26"/>
    <mergeCell ref="E23:E26"/>
    <mergeCell ref="H23:H26"/>
    <mergeCell ref="A20:A22"/>
    <mergeCell ref="B20:B22"/>
    <mergeCell ref="C20:C22"/>
    <mergeCell ref="D20:D22"/>
    <mergeCell ref="E20:E22"/>
    <mergeCell ref="H20:H22"/>
    <mergeCell ref="A17:A19"/>
    <mergeCell ref="B17:B19"/>
    <mergeCell ref="C17:C19"/>
    <mergeCell ref="D17:D19"/>
    <mergeCell ref="E17:E19"/>
    <mergeCell ref="H17:H19"/>
    <mergeCell ref="A13:A16"/>
    <mergeCell ref="B13:B16"/>
    <mergeCell ref="C13:C16"/>
    <mergeCell ref="D13:D16"/>
    <mergeCell ref="E13:E16"/>
    <mergeCell ref="H13:H16"/>
    <mergeCell ref="A8:A12"/>
    <mergeCell ref="B8:B12"/>
    <mergeCell ref="C8:C12"/>
    <mergeCell ref="D8:D12"/>
    <mergeCell ref="E8:E12"/>
    <mergeCell ref="H8:H12"/>
    <mergeCell ref="H3:H4"/>
    <mergeCell ref="D4:E4"/>
    <mergeCell ref="A5:H5"/>
    <mergeCell ref="A6:A7"/>
    <mergeCell ref="B6:B7"/>
    <mergeCell ref="C6:C7"/>
    <mergeCell ref="D6:E6"/>
    <mergeCell ref="F6:F7"/>
    <mergeCell ref="G6:G7"/>
    <mergeCell ref="H6:H7"/>
  </mergeCells>
  <printOptions/>
  <pageMargins left="0.2362204724409449" right="0.2362204724409449" top="0.5511811023622047" bottom="0.7480314960629921" header="0.31496062992125984" footer="0.5118110236220472"/>
  <pageSetup fitToHeight="0" fitToWidth="1" horizontalDpi="300" verticalDpi="300" orientation="landscape" paperSize="9" scale="55" r:id="rId1"/>
  <headerFooter differentFirst="1" alignWithMargins="0">
    <oddHeader>&amp;C&amp;P</oddHeader>
  </headerFooter>
  <rowBreaks count="13" manualBreakCount="13">
    <brk id="38" max="7" man="1"/>
    <brk id="53" max="7" man="1"/>
    <brk id="63" max="7" man="1"/>
    <brk id="76" max="7" man="1"/>
    <brk id="90" max="7" man="1"/>
    <brk id="108" max="7" man="1"/>
    <brk id="136" max="7" man="1"/>
    <brk id="154" max="7" man="1"/>
    <brk id="169" max="7" man="1"/>
    <brk id="179" max="7" man="1"/>
    <brk id="191" max="7" man="1"/>
    <brk id="201" max="7" man="1"/>
    <brk id="2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 Semuonov</dc:creator>
  <cp:keywords/>
  <dc:description/>
  <cp:lastModifiedBy>Babkina</cp:lastModifiedBy>
  <cp:lastPrinted>2022-12-01T08:53:32Z</cp:lastPrinted>
  <dcterms:created xsi:type="dcterms:W3CDTF">2006-09-15T21:00:00Z</dcterms:created>
  <dcterms:modified xsi:type="dcterms:W3CDTF">2023-01-18T10:52:14Z</dcterms:modified>
  <cp:category/>
  <cp:version/>
  <cp:contentType/>
  <cp:contentStatus/>
  <cp:revision>156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